
<file path=[Content_Types].xml><?xml version="1.0" encoding="utf-8"?>
<Types xmlns="http://schemas.openxmlformats.org/package/2006/content-types">
  <Default Extension="rels" ContentType="application/vnd.openxmlformats-package.relationships+xml"/>
  <Default Extension="vml" ContentType="application/vnd.openxmlformats-officedocument.vmlDrawing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10726"/>
  <workbookPr/>
  <xr:revisionPtr revIDLastSave="0" documentId="13_ncr:1_{04C9B35D-7301-9A4E-B926-B967597E6E20}" xr6:coauthVersionLast="47" xr6:coauthVersionMax="47" xr10:uidLastSave="{00000000-0000-0000-0000-000000000000}"/>
  <bookViews>
    <workbookView xWindow="0" yWindow="760" windowWidth="34200" windowHeight="20320" xr2:uid="{00000000-000D-0000-FFFF-FFFF00000000}"/>
  </bookViews>
  <sheets>
    <sheet name="Nhập theo ca" sheetId="1" r:id="rId1"/>
    <sheet name="Tổng hợp theo máy" sheetId="2" r:id="rId2"/>
    <sheet name="Hướng dẫn" sheetId="3" r:id="rId3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P12" i="2" l="1"/>
  <c r="O12" i="2"/>
  <c r="N12" i="2"/>
  <c r="M12" i="2"/>
  <c r="L12" i="2"/>
  <c r="K12" i="2"/>
  <c r="J12" i="2"/>
  <c r="I12" i="2"/>
  <c r="H12" i="2"/>
  <c r="G12" i="2"/>
  <c r="F12" i="2"/>
  <c r="E12" i="2"/>
  <c r="D12" i="2"/>
  <c r="C12" i="2"/>
  <c r="B12" i="2"/>
  <c r="P11" i="2"/>
  <c r="O11" i="2"/>
  <c r="N11" i="2"/>
  <c r="M11" i="2"/>
  <c r="L11" i="2"/>
  <c r="K11" i="2"/>
  <c r="J11" i="2"/>
  <c r="I11" i="2"/>
  <c r="H11" i="2"/>
  <c r="G11" i="2"/>
  <c r="F11" i="2"/>
  <c r="E11" i="2"/>
  <c r="D11" i="2"/>
  <c r="C11" i="2"/>
  <c r="B11" i="2"/>
  <c r="P10" i="2"/>
  <c r="O10" i="2"/>
  <c r="N10" i="2"/>
  <c r="M10" i="2"/>
  <c r="L10" i="2"/>
  <c r="K10" i="2"/>
  <c r="J10" i="2"/>
  <c r="I10" i="2"/>
  <c r="H10" i="2"/>
  <c r="G10" i="2"/>
  <c r="F10" i="2"/>
  <c r="E10" i="2"/>
  <c r="D10" i="2"/>
  <c r="C10" i="2"/>
  <c r="B10" i="2"/>
  <c r="P9" i="2"/>
  <c r="O9" i="2"/>
  <c r="N9" i="2"/>
  <c r="M9" i="2"/>
  <c r="L9" i="2"/>
  <c r="K9" i="2"/>
  <c r="J9" i="2"/>
  <c r="I9" i="2"/>
  <c r="H9" i="2"/>
  <c r="G9" i="2"/>
  <c r="F9" i="2"/>
  <c r="E9" i="2"/>
  <c r="D9" i="2"/>
  <c r="C9" i="2"/>
  <c r="B9" i="2"/>
  <c r="P8" i="2"/>
  <c r="O8" i="2"/>
  <c r="N8" i="2"/>
  <c r="M8" i="2"/>
  <c r="L8" i="2"/>
  <c r="K8" i="2"/>
  <c r="J8" i="2"/>
  <c r="I8" i="2"/>
  <c r="H8" i="2"/>
  <c r="G8" i="2"/>
  <c r="F8" i="2"/>
  <c r="E8" i="2"/>
  <c r="D8" i="2"/>
  <c r="C8" i="2"/>
  <c r="B8" i="2"/>
  <c r="B5" i="2"/>
  <c r="Z45" i="1"/>
  <c r="V45" i="1"/>
  <c r="T45" i="1"/>
  <c r="R45" i="1"/>
  <c r="Q45" i="1"/>
  <c r="P45" i="1"/>
  <c r="N45" i="1"/>
  <c r="Y45" i="1" s="1"/>
  <c r="Z44" i="1"/>
  <c r="X44" i="1"/>
  <c r="W44" i="1"/>
  <c r="Q44" i="1"/>
  <c r="N44" i="1"/>
  <c r="V44" i="1" s="1"/>
  <c r="Z43" i="1"/>
  <c r="Y43" i="1"/>
  <c r="W43" i="1"/>
  <c r="V43" i="1"/>
  <c r="Q43" i="1"/>
  <c r="N43" i="1"/>
  <c r="X43" i="1" s="1"/>
  <c r="Z42" i="1"/>
  <c r="Y42" i="1"/>
  <c r="W42" i="1"/>
  <c r="Q42" i="1"/>
  <c r="P42" i="1"/>
  <c r="O42" i="1"/>
  <c r="S42" i="1" s="1"/>
  <c r="N42" i="1"/>
  <c r="X42" i="1" s="1"/>
  <c r="Z41" i="1"/>
  <c r="Q41" i="1"/>
  <c r="N41" i="1"/>
  <c r="P41" i="1" s="1"/>
  <c r="Z40" i="1"/>
  <c r="X40" i="1"/>
  <c r="W40" i="1"/>
  <c r="V40" i="1"/>
  <c r="Q40" i="1"/>
  <c r="P40" i="1"/>
  <c r="N40" i="1"/>
  <c r="Z39" i="1"/>
  <c r="R39" i="1"/>
  <c r="Q39" i="1"/>
  <c r="P39" i="1"/>
  <c r="N39" i="1"/>
  <c r="X39" i="1" s="1"/>
  <c r="Z38" i="1"/>
  <c r="R38" i="1"/>
  <c r="Q38" i="1"/>
  <c r="N38" i="1"/>
  <c r="X38" i="1" s="1"/>
  <c r="Z37" i="1"/>
  <c r="Q37" i="1"/>
  <c r="N37" i="1"/>
  <c r="X37" i="1" s="1"/>
  <c r="Z36" i="1"/>
  <c r="Q36" i="1"/>
  <c r="N36" i="1"/>
  <c r="R36" i="1" s="1"/>
  <c r="Z35" i="1"/>
  <c r="V35" i="1"/>
  <c r="T35" i="1"/>
  <c r="R35" i="1"/>
  <c r="Q35" i="1"/>
  <c r="P35" i="1"/>
  <c r="N35" i="1"/>
  <c r="Y35" i="1" s="1"/>
  <c r="Z34" i="1"/>
  <c r="Q34" i="1"/>
  <c r="N34" i="1"/>
  <c r="X34" i="1" s="1"/>
  <c r="Z33" i="1"/>
  <c r="Q33" i="1"/>
  <c r="N33" i="1"/>
  <c r="Y33" i="1" s="1"/>
  <c r="Z32" i="1"/>
  <c r="Q32" i="1"/>
  <c r="N32" i="1"/>
  <c r="X32" i="1" s="1"/>
  <c r="Z31" i="1"/>
  <c r="Q31" i="1"/>
  <c r="N31" i="1"/>
  <c r="X31" i="1" s="1"/>
  <c r="Z30" i="1"/>
  <c r="Q30" i="1"/>
  <c r="N30" i="1"/>
  <c r="Y30" i="1" s="1"/>
  <c r="Z29" i="1"/>
  <c r="Q29" i="1"/>
  <c r="N29" i="1"/>
  <c r="Y29" i="1" s="1"/>
  <c r="Z28" i="1"/>
  <c r="Q28" i="1"/>
  <c r="N28" i="1"/>
  <c r="X28" i="1" s="1"/>
  <c r="Z27" i="1"/>
  <c r="Q27" i="1"/>
  <c r="N27" i="1"/>
  <c r="T27" i="1" s="1"/>
  <c r="Z26" i="1"/>
  <c r="X26" i="1"/>
  <c r="W26" i="1"/>
  <c r="R26" i="1"/>
  <c r="Q26" i="1"/>
  <c r="P26" i="1"/>
  <c r="N26" i="1"/>
  <c r="Z25" i="1"/>
  <c r="T25" i="1"/>
  <c r="R25" i="1"/>
  <c r="Q25" i="1"/>
  <c r="N25" i="1"/>
  <c r="Y25" i="1" s="1"/>
  <c r="Z24" i="1"/>
  <c r="Q24" i="1"/>
  <c r="N24" i="1"/>
  <c r="W24" i="1" s="1"/>
  <c r="Z23" i="1"/>
  <c r="X23" i="1"/>
  <c r="W23" i="1"/>
  <c r="V23" i="1"/>
  <c r="R23" i="1"/>
  <c r="Q23" i="1"/>
  <c r="P23" i="1"/>
  <c r="N23" i="1"/>
  <c r="Z22" i="1"/>
  <c r="Y22" i="1"/>
  <c r="W22" i="1"/>
  <c r="T22" i="1"/>
  <c r="R22" i="1"/>
  <c r="Q22" i="1"/>
  <c r="P22" i="1"/>
  <c r="O22" i="1"/>
  <c r="S22" i="1" s="1"/>
  <c r="N22" i="1"/>
  <c r="X22" i="1" s="1"/>
  <c r="Z21" i="1"/>
  <c r="W21" i="1"/>
  <c r="V21" i="1"/>
  <c r="Q21" i="1"/>
  <c r="N21" i="1"/>
  <c r="T21" i="1" s="1"/>
  <c r="Z20" i="1"/>
  <c r="Q20" i="1"/>
  <c r="N20" i="1"/>
  <c r="Y20" i="1" s="1"/>
  <c r="Z19" i="1"/>
  <c r="Y19" i="1"/>
  <c r="X19" i="1"/>
  <c r="T19" i="1"/>
  <c r="Q19" i="1"/>
  <c r="N19" i="1"/>
  <c r="R19" i="1" s="1"/>
  <c r="Z18" i="1"/>
  <c r="W18" i="1"/>
  <c r="Q18" i="1"/>
  <c r="N18" i="1"/>
  <c r="X18" i="1" s="1"/>
  <c r="Q17" i="1"/>
  <c r="V17" i="1" s="1"/>
  <c r="N17" i="1"/>
  <c r="X16" i="1"/>
  <c r="W16" i="1"/>
  <c r="Q16" i="1"/>
  <c r="N16" i="1"/>
  <c r="Q15" i="1"/>
  <c r="N15" i="1"/>
  <c r="Y15" i="1" s="1"/>
  <c r="Q14" i="1"/>
  <c r="N14" i="1"/>
  <c r="T14" i="1" s="1"/>
  <c r="Q13" i="1"/>
  <c r="N13" i="1"/>
  <c r="Y13" i="1" s="1"/>
  <c r="Y12" i="1"/>
  <c r="T12" i="1"/>
  <c r="Q12" i="1"/>
  <c r="N12" i="1"/>
  <c r="Q11" i="1"/>
  <c r="N11" i="1"/>
  <c r="T11" i="1" s="1"/>
  <c r="Q10" i="1"/>
  <c r="N10" i="1"/>
  <c r="P10" i="1" s="1"/>
  <c r="Y9" i="1"/>
  <c r="Q9" i="1"/>
  <c r="T9" i="1" s="1"/>
  <c r="O9" i="1"/>
  <c r="S9" i="1" s="1"/>
  <c r="Z9" i="1" s="1"/>
  <c r="N9" i="1"/>
  <c r="P9" i="1" s="1"/>
  <c r="X9" i="1" s="1"/>
  <c r="Y8" i="1"/>
  <c r="W8" i="1"/>
  <c r="V8" i="1"/>
  <c r="R8" i="1"/>
  <c r="Q8" i="1"/>
  <c r="T8" i="1" s="1"/>
  <c r="P8" i="1"/>
  <c r="O8" i="1"/>
  <c r="S8" i="1" s="1"/>
  <c r="U8" i="1" s="1"/>
  <c r="N8" i="1"/>
  <c r="Q7" i="1"/>
  <c r="N7" i="1"/>
  <c r="Q6" i="1"/>
  <c r="N6" i="1"/>
  <c r="V10" i="1" l="1"/>
  <c r="R18" i="1"/>
  <c r="Y24" i="1"/>
  <c r="V27" i="1"/>
  <c r="T28" i="1"/>
  <c r="W32" i="1"/>
  <c r="W36" i="1"/>
  <c r="Y38" i="1"/>
  <c r="V41" i="1"/>
  <c r="U22" i="1"/>
  <c r="W27" i="1"/>
  <c r="V28" i="1"/>
  <c r="Y32" i="1"/>
  <c r="X36" i="1"/>
  <c r="W41" i="1"/>
  <c r="T37" i="1"/>
  <c r="W10" i="1"/>
  <c r="V14" i="1"/>
  <c r="Y36" i="1"/>
  <c r="O38" i="1"/>
  <c r="S38" i="1" s="1"/>
  <c r="T44" i="1"/>
  <c r="V20" i="1"/>
  <c r="P12" i="1"/>
  <c r="R9" i="1"/>
  <c r="T18" i="1"/>
  <c r="Y27" i="1"/>
  <c r="W28" i="1"/>
  <c r="Y10" i="1"/>
  <c r="Y14" i="1"/>
  <c r="V18" i="1"/>
  <c r="P25" i="1"/>
  <c r="Y28" i="1"/>
  <c r="P38" i="1"/>
  <c r="O39" i="1"/>
  <c r="S39" i="1" s="1"/>
  <c r="T7" i="1"/>
  <c r="P15" i="1"/>
  <c r="Y18" i="1"/>
  <c r="O28" i="1"/>
  <c r="S28" i="1" s="1"/>
  <c r="O32" i="1"/>
  <c r="S32" i="1" s="1"/>
  <c r="P28" i="1"/>
  <c r="P32" i="1"/>
  <c r="O10" i="1"/>
  <c r="X10" i="1" s="1"/>
  <c r="V11" i="1"/>
  <c r="T15" i="1"/>
  <c r="O18" i="1"/>
  <c r="S18" i="1" s="1"/>
  <c r="U18" i="1" s="1"/>
  <c r="W20" i="1"/>
  <c r="T24" i="1"/>
  <c r="V25" i="1"/>
  <c r="P27" i="1"/>
  <c r="P36" i="1"/>
  <c r="V37" i="1"/>
  <c r="T38" i="1"/>
  <c r="U38" i="1" s="1"/>
  <c r="R42" i="1"/>
  <c r="U42" i="1" s="1"/>
  <c r="V15" i="1"/>
  <c r="P18" i="1"/>
  <c r="V24" i="1"/>
  <c r="R28" i="1"/>
  <c r="R32" i="1"/>
  <c r="W37" i="1"/>
  <c r="V38" i="1"/>
  <c r="R41" i="1"/>
  <c r="V13" i="1"/>
  <c r="X20" i="1"/>
  <c r="O12" i="1"/>
  <c r="W12" i="1" s="1"/>
  <c r="T32" i="1"/>
  <c r="W38" i="1"/>
  <c r="T41" i="1"/>
  <c r="T42" i="1"/>
  <c r="V16" i="1"/>
  <c r="T16" i="1"/>
  <c r="F5" i="2"/>
  <c r="P13" i="1"/>
  <c r="W19" i="1"/>
  <c r="V19" i="1"/>
  <c r="T20" i="1"/>
  <c r="R20" i="1"/>
  <c r="P21" i="1"/>
  <c r="Y21" i="1"/>
  <c r="O21" i="1"/>
  <c r="S21" i="1" s="1"/>
  <c r="T29" i="1"/>
  <c r="W30" i="1"/>
  <c r="V31" i="1"/>
  <c r="X33" i="1"/>
  <c r="R37" i="1"/>
  <c r="P37" i="1"/>
  <c r="T43" i="1"/>
  <c r="R43" i="1"/>
  <c r="G7" i="2"/>
  <c r="R16" i="1"/>
  <c r="T17" i="1"/>
  <c r="O19" i="1"/>
  <c r="S19" i="1" s="1"/>
  <c r="O20" i="1"/>
  <c r="S20" i="1" s="1"/>
  <c r="T23" i="1"/>
  <c r="R24" i="1"/>
  <c r="P24" i="1"/>
  <c r="V26" i="1"/>
  <c r="T26" i="1"/>
  <c r="R27" i="1"/>
  <c r="X29" i="1"/>
  <c r="X30" i="1"/>
  <c r="W31" i="1"/>
  <c r="V36" i="1"/>
  <c r="T36" i="1"/>
  <c r="O37" i="1"/>
  <c r="S37" i="1" s="1"/>
  <c r="T40" i="1"/>
  <c r="R40" i="1"/>
  <c r="O43" i="1"/>
  <c r="S43" i="1" s="1"/>
  <c r="P19" i="1"/>
  <c r="P20" i="1"/>
  <c r="R21" i="1"/>
  <c r="O23" i="1"/>
  <c r="S23" i="1" s="1"/>
  <c r="O24" i="1"/>
  <c r="S24" i="1" s="1"/>
  <c r="O26" i="1"/>
  <c r="S26" i="1" s="1"/>
  <c r="O27" i="1"/>
  <c r="S27" i="1" s="1"/>
  <c r="O36" i="1"/>
  <c r="S36" i="1" s="1"/>
  <c r="W39" i="1"/>
  <c r="V39" i="1"/>
  <c r="T39" i="1"/>
  <c r="O40" i="1"/>
  <c r="S40" i="1" s="1"/>
  <c r="P43" i="1"/>
  <c r="U19" i="1"/>
  <c r="W29" i="1"/>
  <c r="V29" i="1"/>
  <c r="T30" i="1"/>
  <c r="R30" i="1"/>
  <c r="P31" i="1"/>
  <c r="Y31" i="1"/>
  <c r="O31" i="1"/>
  <c r="S31" i="1" s="1"/>
  <c r="T33" i="1"/>
  <c r="R33" i="1"/>
  <c r="G13" i="2"/>
  <c r="F13" i="2"/>
  <c r="C13" i="2"/>
  <c r="B13" i="2"/>
  <c r="V6" i="1"/>
  <c r="T6" i="1"/>
  <c r="G5" i="2"/>
  <c r="G6" i="2"/>
  <c r="P6" i="2"/>
  <c r="C6" i="2"/>
  <c r="B6" i="2"/>
  <c r="V7" i="1"/>
  <c r="U9" i="1"/>
  <c r="R34" i="1"/>
  <c r="Y34" i="1"/>
  <c r="O34" i="1"/>
  <c r="S34" i="1" s="1"/>
  <c r="P34" i="1"/>
  <c r="Y6" i="1"/>
  <c r="P5" i="2" s="1"/>
  <c r="Y16" i="1"/>
  <c r="O29" i="1"/>
  <c r="S29" i="1" s="1"/>
  <c r="O30" i="1"/>
  <c r="S30" i="1" s="1"/>
  <c r="O33" i="1"/>
  <c r="S33" i="1" s="1"/>
  <c r="Y7" i="1"/>
  <c r="Z16" i="1"/>
  <c r="Y17" i="1"/>
  <c r="P29" i="1"/>
  <c r="P30" i="1"/>
  <c r="R31" i="1"/>
  <c r="P33" i="1"/>
  <c r="T34" i="1"/>
  <c r="U39" i="1"/>
  <c r="O6" i="1"/>
  <c r="O7" i="1"/>
  <c r="W7" i="1" s="1"/>
  <c r="T13" i="1"/>
  <c r="X21" i="1"/>
  <c r="R29" i="1"/>
  <c r="T31" i="1"/>
  <c r="U32" i="1"/>
  <c r="V33" i="1"/>
  <c r="V34" i="1"/>
  <c r="Y37" i="1"/>
  <c r="F6" i="2"/>
  <c r="P14" i="1"/>
  <c r="O16" i="1"/>
  <c r="S16" i="1" s="1"/>
  <c r="O17" i="1"/>
  <c r="W17" i="1" s="1"/>
  <c r="C5" i="2"/>
  <c r="P6" i="1"/>
  <c r="E5" i="2" s="1"/>
  <c r="P7" i="1"/>
  <c r="E6" i="2" s="1"/>
  <c r="Z8" i="1"/>
  <c r="W9" i="1"/>
  <c r="V9" i="1"/>
  <c r="T10" i="1"/>
  <c r="S10" i="1"/>
  <c r="Z10" i="1" s="1"/>
  <c r="R10" i="1"/>
  <c r="F7" i="2"/>
  <c r="C7" i="2"/>
  <c r="B7" i="2"/>
  <c r="P11" i="1"/>
  <c r="Y11" i="1"/>
  <c r="P7" i="2" s="1"/>
  <c r="O11" i="1"/>
  <c r="O13" i="1"/>
  <c r="R13" i="1" s="1"/>
  <c r="O14" i="1"/>
  <c r="R14" i="1" s="1"/>
  <c r="P16" i="1"/>
  <c r="P17" i="1"/>
  <c r="Y23" i="1"/>
  <c r="X24" i="1"/>
  <c r="Y26" i="1"/>
  <c r="X27" i="1"/>
  <c r="V30" i="1"/>
  <c r="W33" i="1"/>
  <c r="W34" i="1"/>
  <c r="Y39" i="1"/>
  <c r="Y40" i="1"/>
  <c r="R44" i="1"/>
  <c r="Y44" i="1"/>
  <c r="O44" i="1"/>
  <c r="S44" i="1" s="1"/>
  <c r="P44" i="1"/>
  <c r="D5" i="2"/>
  <c r="X8" i="1"/>
  <c r="V12" i="1"/>
  <c r="V22" i="1"/>
  <c r="W25" i="1"/>
  <c r="V32" i="1"/>
  <c r="W35" i="1"/>
  <c r="O41" i="1"/>
  <c r="S41" i="1" s="1"/>
  <c r="U41" i="1" s="1"/>
  <c r="Y41" i="1"/>
  <c r="V42" i="1"/>
  <c r="W45" i="1"/>
  <c r="X41" i="1"/>
  <c r="X25" i="1"/>
  <c r="X35" i="1"/>
  <c r="X45" i="1"/>
  <c r="O15" i="1"/>
  <c r="W15" i="1" s="1"/>
  <c r="O25" i="1"/>
  <c r="S25" i="1" s="1"/>
  <c r="U25" i="1" s="1"/>
  <c r="O35" i="1"/>
  <c r="S35" i="1" s="1"/>
  <c r="U35" i="1" s="1"/>
  <c r="O45" i="1"/>
  <c r="S45" i="1" s="1"/>
  <c r="U45" i="1" s="1"/>
  <c r="R17" i="1" l="1"/>
  <c r="X12" i="1"/>
  <c r="R12" i="1"/>
  <c r="X17" i="1"/>
  <c r="Z12" i="1"/>
  <c r="X6" i="1"/>
  <c r="U26" i="1"/>
  <c r="U36" i="1"/>
  <c r="U28" i="1"/>
  <c r="R7" i="1"/>
  <c r="U23" i="1"/>
  <c r="U21" i="1"/>
  <c r="S12" i="1"/>
  <c r="U12" i="1" s="1"/>
  <c r="X7" i="1"/>
  <c r="O6" i="2" s="1"/>
  <c r="U44" i="1"/>
  <c r="H5" i="2"/>
  <c r="U40" i="1"/>
  <c r="U27" i="1"/>
  <c r="P13" i="2"/>
  <c r="U16" i="1"/>
  <c r="U10" i="1"/>
  <c r="D6" i="2"/>
  <c r="H6" i="2" s="1"/>
  <c r="S14" i="1"/>
  <c r="U14" i="1" s="1"/>
  <c r="X13" i="1"/>
  <c r="W13" i="1"/>
  <c r="N6" i="2" s="1"/>
  <c r="U34" i="1"/>
  <c r="U33" i="1"/>
  <c r="R6" i="1"/>
  <c r="O7" i="2"/>
  <c r="W11" i="1"/>
  <c r="N7" i="2" s="1"/>
  <c r="D7" i="2"/>
  <c r="H7" i="2" s="1"/>
  <c r="S11" i="1"/>
  <c r="R11" i="1"/>
  <c r="X11" i="1"/>
  <c r="S13" i="1"/>
  <c r="U13" i="1" s="1"/>
  <c r="S7" i="1"/>
  <c r="U24" i="1"/>
  <c r="X15" i="1"/>
  <c r="O5" i="2" s="1"/>
  <c r="X14" i="1"/>
  <c r="W14" i="1"/>
  <c r="U29" i="1"/>
  <c r="U31" i="1"/>
  <c r="D13" i="2"/>
  <c r="H13" i="2" s="1"/>
  <c r="U43" i="1"/>
  <c r="E7" i="2"/>
  <c r="W6" i="1"/>
  <c r="E13" i="2"/>
  <c r="U20" i="1"/>
  <c r="U17" i="1"/>
  <c r="S15" i="1"/>
  <c r="Z15" i="1" s="1"/>
  <c r="R15" i="1"/>
  <c r="U30" i="1"/>
  <c r="U37" i="1"/>
  <c r="S17" i="1"/>
  <c r="Z17" i="1" s="1"/>
  <c r="S6" i="1"/>
  <c r="Z13" i="1" l="1"/>
  <c r="J6" i="2"/>
  <c r="I6" i="2"/>
  <c r="K6" i="2" s="1"/>
  <c r="J7" i="2"/>
  <c r="I7" i="2"/>
  <c r="K7" i="2" s="1"/>
  <c r="Z11" i="1"/>
  <c r="M7" i="2"/>
  <c r="U6" i="1"/>
  <c r="J13" i="2"/>
  <c r="K13" i="2" s="1"/>
  <c r="I13" i="2"/>
  <c r="Z14" i="1"/>
  <c r="U11" i="1"/>
  <c r="L7" i="2" s="1"/>
  <c r="J5" i="2"/>
  <c r="I5" i="2"/>
  <c r="K5" i="2"/>
  <c r="M5" i="2"/>
  <c r="M13" i="2"/>
  <c r="N5" i="2"/>
  <c r="N13" i="2"/>
  <c r="Z6" i="1"/>
  <c r="Z7" i="1"/>
  <c r="M6" i="2"/>
  <c r="U7" i="1"/>
  <c r="L6" i="2" s="1"/>
  <c r="U15" i="1"/>
  <c r="O13" i="2"/>
  <c r="K14" i="2" l="1"/>
  <c r="L5" i="2"/>
  <c r="L13" i="2"/>
</calcChain>
</file>

<file path=xl/comments1.xml><?xml version="1.0" encoding="utf-8"?>
<comments xmlns="http://schemas.openxmlformats.org/spreadsheetml/2006/main" xmlns:mc="http://schemas.openxmlformats.org/markup-compatibility/2006" xmlns:xr="http://schemas.microsoft.com/office/spreadsheetml/2014/revision" mc:Ignorable="xr">
  <authors>
    <author>SAMITECH</author>
  </authors>
  <commentList>
    <comment ref="G5" authorId="0" shapeId="0" xr:uid="{00000000-0006-0000-0000-000001000000}">
      <text>
        <r>
          <rPr>
            <sz val="11"/>
            <color theme="1"/>
            <rFont val="Calibri"/>
            <family val="2"/>
            <scheme val="minor"/>
          </rPr>
          <t>Bảo trì định kỳ, không có đơn hàng, nghỉ lễ… — những lần dừng ĐÃ LÊN KẾ HOẠCH TRƯỚC. Được trừ khỏi thời gian kế hoạch nên không kéo OEE xuống. Đừng khai bù sau khi máy đã dừng.</t>
        </r>
      </text>
    </comment>
    <comment ref="J5" authorId="0" shapeId="0" xr:uid="{00000000-0006-0000-0000-000002000000}">
      <text>
        <r>
          <rPr>
            <sz val="11"/>
            <color theme="1"/>
            <rFont val="Calibri"/>
            <family val="2"/>
            <scheme val="minor"/>
          </rPr>
          <t>Chờ vật tư, thiếu người, chờ kiểm tra… Dừng vặt vài giây thì KHÔNG cần ghi: chúng tự hiện ra thành hiệu suất P thấp.</t>
        </r>
      </text>
    </comment>
    <comment ref="K5" authorId="0" shapeId="0" xr:uid="{00000000-0006-0000-0000-000003000000}">
      <text>
        <r>
          <rPr>
            <sz val="11"/>
            <color theme="1"/>
            <rFont val="Calibri"/>
            <family val="2"/>
            <scheme val="minor"/>
          </rPr>
          <t>Thời gian theo kế hoạch để làm ra MỘT sản phẩm, riêng cho từng mã hàng (ISO 22400-2: PRI). Đặt dài hơn thực tế thì P vượt 100% và OEE bị thổi phồng.</t>
        </r>
      </text>
    </comment>
    <comment ref="L5" authorId="0" shapeId="0" xr:uid="{00000000-0006-0000-0000-000004000000}">
      <text>
        <r>
          <rPr>
            <sz val="11"/>
            <color theme="1"/>
            <rFont val="Calibri"/>
            <family val="2"/>
            <scheme val="minor"/>
          </rPr>
          <t>Tổng số làm ra, GỒM cả hàng lỗi. Bộ đếm của máy thường đếm chu kỳ — khuôn nhiều lòng thì nhân thêm số sản phẩm mỗi chu kỳ.</t>
        </r>
      </text>
    </comment>
    <comment ref="V5" authorId="0" shapeId="0" xr:uid="{00000000-0006-0000-0000-000005000000}">
      <text>
        <r>
          <rPr>
            <sz val="11"/>
            <color theme="1"/>
            <rFont val="Calibri"/>
            <family val="2"/>
            <scheme val="minor"/>
          </rPr>
          <t>Hàng đạt × chu kỳ chuẩn ÷ thời gian kế hoạch. Luôn bằng cột OEE — nếu con số OEE của bạn không khớp phép này thì định nghĩa đang lệch ở đâu đó.</t>
        </r>
      </text>
    </comment>
  </commentList>
</comments>
</file>

<file path=xl/sharedStrings.xml><?xml version="1.0" encoding="utf-8"?>
<sst xmlns="http://schemas.openxmlformats.org/spreadsheetml/2006/main" count="118" uniqueCount="67">
  <si>
    <t>MẪU TÍNH OEE THEO CA — MỖI DÒNG MỘT MÁY × MỘT CA</t>
  </si>
  <si>
    <t>Ô nền vàng là ô cần điền; ô khác là công thức — đừng gõ đè. Dữ liệu đang có là DỮ LIỆU MẪU: xoá vùng A6:M45 rồi ghi số của mình. Dòng đầu trùng ví dụ máy tiện trong bài viết.</t>
  </si>
  <si>
    <t>OEE = Sẵn sàng A × Hiệu suất P × Chất lượng Q (ISO 22400-2: APT/PBT × PRI×PQ/APT × GQ/PQ). Cột "Kiểm tra nhanh" = hàng đạt × chu kỳ chuẩn ÷ thời gian kế hoạch — phải bằng cột OEE.</t>
  </si>
  <si>
    <t>Ngày</t>
  </si>
  <si>
    <t>Ca</t>
  </si>
  <si>
    <t>Máy</t>
  </si>
  <si>
    <t>Mã hàng</t>
  </si>
  <si>
    <t>Thời gian ca (phút)</t>
  </si>
  <si>
    <t>Nghỉ theo lịch (phút)</t>
  </si>
  <si>
    <t>Dừng có kế hoạch (phút)</t>
  </si>
  <si>
    <t>Hỏng máy (phút)</t>
  </si>
  <si>
    <t>Cài đặt, đổi mã hàng (phút)</t>
  </si>
  <si>
    <t>Dừng khác ngoài kế hoạch (phút)</t>
  </si>
  <si>
    <t>Chu kỳ chuẩn (giây/sp)</t>
  </si>
  <si>
    <t>Sản lượng (sp)</t>
  </si>
  <si>
    <t>Hàng lỗi (sp)</t>
  </si>
  <si>
    <t>Thời gian kế hoạch (phút)</t>
  </si>
  <si>
    <t>Thời gian chạy (phút)</t>
  </si>
  <si>
    <t>Thời gian chuẩn đã làm (phút)</t>
  </si>
  <si>
    <t>Hàng đạt (sp)</t>
  </si>
  <si>
    <t>Sẵn sàng A</t>
  </si>
  <si>
    <t>Hiệu suất P</t>
  </si>
  <si>
    <t>Chất lượng Q</t>
  </si>
  <si>
    <t>OEE</t>
  </si>
  <si>
    <t>Kiểm tra nhanh</t>
  </si>
  <si>
    <t>Tổn thất dừng máy (phút)</t>
  </si>
  <si>
    <t>Tổn thất tốc độ (phút)</t>
  </si>
  <si>
    <t>Tổn thất chất lượng (phút)</t>
  </si>
  <si>
    <t>Cần xem</t>
  </si>
  <si>
    <t>01/10</t>
  </si>
  <si>
    <t>Ca 1</t>
  </si>
  <si>
    <t>Máy tiện 1</t>
  </si>
  <si>
    <t>MH-A</t>
  </si>
  <si>
    <t>Máy tiện 2</t>
  </si>
  <si>
    <t>MH-B</t>
  </si>
  <si>
    <t>Máy dập 1</t>
  </si>
  <si>
    <t>MH-D</t>
  </si>
  <si>
    <t>02/10</t>
  </si>
  <si>
    <t>03/10</t>
  </si>
  <si>
    <t>MH-E</t>
  </si>
  <si>
    <t>04/10</t>
  </si>
  <si>
    <t>TỔNG HỢP OEE THEO MÁY — CỘNG THỜI GIAN VÀ SẢN LƯỢNG RỒI MỚI CHIA</t>
  </si>
  <si>
    <t>Cột "OEE" = cộng rồi mới chia (bình quân có trọng số). Cột xám = trung bình cộng OEE các ca, để thấy hai cách gộp khác nhau thế nào. Ca có thời gian kế hoạch = 0 không được tính vào cả hai.</t>
  </si>
  <si>
    <t>Số ca có OEE</t>
  </si>
  <si>
    <t>OEE (cộng rồi chia)</t>
  </si>
  <si>
    <t>OEE trung bình cộng các ca</t>
  </si>
  <si>
    <t>Số ca P &gt; 100%</t>
  </si>
  <si>
    <t>Cả xưởng</t>
  </si>
  <si>
    <t>Trung bình cộng các máy</t>
  </si>
  <si>
    <t>"Cả xưởng" gộp mọi máy như một máy lớn (máy chạy nhiều giờ nặng ký hơn). "Trung bình cộng các máy" cho mỗi máy trọng số ngang nhau — một số nhà máy báo cáo tháng theo cách này. Cả hai đều dùng được, nhưng phải ghi rõ con số là loại nào trước khi đem so.</t>
  </si>
  <si>
    <t>CÁCH DÙNG MẪU NÀY</t>
  </si>
  <si>
    <t>1. Trang "Nhập theo ca": mỗi dòng là một máy × một ca. Điền ô nền vàng; các cột còn lại tự tính.</t>
  </si>
  <si>
    <t>2. Thời gian kế hoạch = thời gian ca − nghỉ theo lịch − dừng có kế hoạch. Dừng có kế hoạch phải được quyết TRƯỚC khi máy dừng (bảo trì định kỳ, không có đơn hàng); khai bù sau khi máy hỏng là hợp thức hoá tổn thất.</t>
  </si>
  <si>
    <t>3. Chu kỳ chuẩn theo TỪNG mã hàng. Sản lượng gồm cả hàng lỗi.</t>
  </si>
  <si>
    <t>4. Trang "Tổng hợp theo máy" cộng phút và sản phẩm rồi mới chia — không lấy trung bình các phần trăm.</t>
  </si>
  <si>
    <t>CÔNG THỨC (ISO 22400-2)</t>
  </si>
  <si>
    <t>Sẵn sàng A = thời gian chạy ÷ thời gian kế hoạch  (APT ÷ PBT)</t>
  </si>
  <si>
    <t>Hiệu suất P = chu kỳ chuẩn × sản lượng ÷ thời gian chạy  (PRI × PQ ÷ APT)</t>
  </si>
  <si>
    <t>Chất lượng Q = hàng đạt ÷ sản lượng  (GQ ÷ PQ)</t>
  </si>
  <si>
    <t>OEE = A × P × Q = hàng đạt × chu kỳ chuẩn ÷ thời gian kế hoạch  (cột "Kiểm tra nhanh")</t>
  </si>
  <si>
    <t>BA LOẠI TỔN THẤT (phút)</t>
  </si>
  <si>
    <t>Dừng máy = thời gian kế hoạch − thời gian chạy · Tốc độ = thời gian chạy − thời gian chuẩn đã làm · Chất lượng = hàng lỗi × chu kỳ chuẩn. Ba loại cộng với phút làm ra hàng đạt đúng bằng thời gian kế hoạch.</t>
  </si>
  <si>
    <t>CỘT "CẦN XEM"</t>
  </si>
  <si>
    <t>P &gt; 100%: gần như luôn là chu kỳ chuẩn đặt dài hơn thực tế. Đừng xoá dòng đó — sản lượng là thật; hãy đo lại chu kỳ chuẩn. Sửa chuẩn cho đúng thì OEE sẽ GIẢM: không phải máy kém đi, mà là con số bắt đầu nói thật.</t>
  </si>
  <si>
    <t>Số liệu điền sẵn là DỮ LIỆU MẪU, không phải số của nhà máy nào. Dòng đầu trùng ví dụ máy tiện trong bài viết.</t>
  </si>
  <si>
    <t>Bài giải thích đầy đủ: https://oee.vn/bai-viet/oee-la-gi/</t>
  </si>
  <si>
    <t>Mẫu miễn phí của OEE.vn (SAMITECH) — được dùng, sửa và chia sẻ tự 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</si>
</sst>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%"/>
    <numFmt numFmtId="165" formatCode="#,##0.0"/>
  </numFmts>
  <fonts count="11" x14ac:knownFonts="1">
    <font>
      <sz val="11"/>
      <color theme="1"/>
      <name val="Calibri"/>
      <family val="2"/>
      <scheme val="minor"/>
    </font>
    <font>
      <b/>
      <sz val="14"/>
      <color rgb="FF1F4E78"/>
      <name val="Arial"/>
    </font>
    <font>
      <i/>
      <sz val="10"/>
      <color rgb="FF7F6000"/>
      <name val="Arial"/>
    </font>
    <font>
      <i/>
      <sz val="10"/>
      <color rgb="FF595959"/>
      <name val="Arial"/>
    </font>
    <font>
      <b/>
      <sz val="10"/>
      <color rgb="FFFFFFFF"/>
      <name val="Arial"/>
    </font>
    <font>
      <sz val="10"/>
      <color rgb="FF0000FF"/>
      <name val="Arial"/>
    </font>
    <font>
      <sz val="10"/>
      <name val="Arial"/>
    </font>
    <font>
      <b/>
      <sz val="10"/>
      <name val="Arial"/>
    </font>
    <font>
      <b/>
      <sz val="10"/>
      <color rgb="FF0000FF"/>
      <name val="Arial"/>
    </font>
    <font>
      <i/>
      <sz val="10"/>
      <name val="Arial"/>
    </font>
    <font>
      <b/>
      <sz val="12"/>
      <name val="Arial"/>
    </font>
  </fonts>
  <fills count="7">
    <fill>
      <patternFill patternType="none"/>
    </fill>
    <fill>
      <patternFill patternType="gray125"/>
    </fill>
    <fill>
      <patternFill patternType="solid">
        <fgColor rgb="FF1F4E78"/>
      </patternFill>
    </fill>
    <fill>
      <patternFill patternType="solid">
        <fgColor rgb="FFFFF2CC"/>
      </patternFill>
    </fill>
    <fill>
      <patternFill patternType="solid">
        <fgColor rgb="FFE2EFDA"/>
      </patternFill>
    </fill>
    <fill>
      <patternFill patternType="solid">
        <fgColor rgb="FFEDEDED"/>
      </patternFill>
    </fill>
    <fill>
      <patternFill patternType="solid">
        <fgColor rgb="FF7F7F7F"/>
      </patternFill>
    </fill>
  </fills>
  <borders count="2">
    <border>
      <left/>
      <right/>
      <top/>
      <bottom/>
      <diagonal/>
    </border>
    <border>
      <left style="thin">
        <color rgb="FFA6A6A6"/>
      </left>
      <right style="thin">
        <color rgb="FFA6A6A6"/>
      </right>
      <top style="thin">
        <color rgb="FFA6A6A6"/>
      </top>
      <bottom style="thin">
        <color rgb="FFA6A6A6"/>
      </bottom>
      <diagonal/>
    </border>
  </borders>
  <cellStyleXfs count="1">
    <xf numFmtId="0" fontId="0" fillId="0" borderId="0"/>
  </cellStyleXfs>
  <cellXfs count="24">
    <xf numFmtId="0" fontId="0" fillId="0" borderId="0" xfId="0"/>
    <xf numFmtId="0" fontId="1" fillId="0" borderId="0" xfId="0" applyFont="1"/>
    <xf numFmtId="0" fontId="2" fillId="0" borderId="0" xfId="0" applyFont="1"/>
    <xf numFmtId="0" fontId="3" fillId="0" borderId="0" xfId="0" applyFont="1"/>
    <xf numFmtId="0" fontId="4" fillId="2" borderId="1" xfId="0" applyFont="1" applyFill="1" applyBorder="1" applyAlignment="1">
      <alignment horizontal="center" vertical="center" wrapText="1"/>
    </xf>
    <xf numFmtId="0" fontId="5" fillId="3" borderId="1" xfId="0" applyFont="1" applyFill="1" applyBorder="1" applyAlignment="1">
      <alignment horizontal="center"/>
    </xf>
    <xf numFmtId="0" fontId="5" fillId="3" borderId="1" xfId="0" applyFont="1" applyFill="1" applyBorder="1" applyAlignment="1">
      <alignment horizontal="left"/>
    </xf>
    <xf numFmtId="0" fontId="6" fillId="0" borderId="1" xfId="0" applyFont="1" applyBorder="1" applyAlignment="1">
      <alignment horizontal="center"/>
    </xf>
    <xf numFmtId="165" fontId="6" fillId="0" borderId="1" xfId="0" applyNumberFormat="1" applyFont="1" applyBorder="1" applyAlignment="1">
      <alignment horizontal="center"/>
    </xf>
    <xf numFmtId="164" fontId="6" fillId="0" borderId="1" xfId="0" applyNumberFormat="1" applyFont="1" applyBorder="1" applyAlignment="1">
      <alignment horizontal="center"/>
    </xf>
    <xf numFmtId="164" fontId="7" fillId="4" borderId="1" xfId="0" applyNumberFormat="1" applyFont="1" applyFill="1" applyBorder="1" applyAlignment="1">
      <alignment horizontal="center"/>
    </xf>
    <xf numFmtId="164" fontId="6" fillId="5" borderId="1" xfId="0" applyNumberFormat="1" applyFont="1" applyFill="1" applyBorder="1" applyAlignment="1">
      <alignment horizontal="center"/>
    </xf>
    <xf numFmtId="165" fontId="6" fillId="5" borderId="1" xfId="0" applyNumberFormat="1" applyFont="1" applyFill="1" applyBorder="1" applyAlignment="1">
      <alignment horizontal="center"/>
    </xf>
    <xf numFmtId="0" fontId="6" fillId="0" borderId="1" xfId="0" applyFont="1" applyBorder="1" applyAlignment="1">
      <alignment horizontal="left"/>
    </xf>
    <xf numFmtId="0" fontId="0" fillId="3" borderId="1" xfId="0" applyFill="1" applyBorder="1" applyAlignment="1">
      <alignment horizontal="center"/>
    </xf>
    <xf numFmtId="0" fontId="0" fillId="3" borderId="1" xfId="0" applyFill="1" applyBorder="1" applyAlignment="1">
      <alignment horizontal="left"/>
    </xf>
    <xf numFmtId="0" fontId="4" fillId="6" borderId="1" xfId="0" applyFont="1" applyFill="1" applyBorder="1" applyAlignment="1">
      <alignment horizontal="center" vertical="center" wrapText="1"/>
    </xf>
    <xf numFmtId="0" fontId="8" fillId="3" borderId="1" xfId="0" applyFont="1" applyFill="1" applyBorder="1" applyAlignment="1">
      <alignment horizontal="left"/>
    </xf>
    <xf numFmtId="3" fontId="6" fillId="0" borderId="1" xfId="0" applyNumberFormat="1" applyFont="1" applyBorder="1" applyAlignment="1">
      <alignment horizontal="center"/>
    </xf>
    <xf numFmtId="0" fontId="7" fillId="0" borderId="1" xfId="0" applyFont="1" applyBorder="1" applyAlignment="1">
      <alignment horizontal="left"/>
    </xf>
    <xf numFmtId="0" fontId="9" fillId="0" borderId="0" xfId="0" applyFont="1"/>
    <xf numFmtId="164" fontId="9" fillId="0" borderId="0" xfId="0" applyNumberFormat="1" applyFont="1" applyAlignment="1">
      <alignment horizontal="center"/>
    </xf>
    <xf numFmtId="0" fontId="10" fillId="0" borderId="0" xfId="0" applyFont="1" applyAlignment="1">
      <alignment vertical="top" wrapText="1"/>
    </xf>
    <xf numFmtId="0" fontId="6" fillId="0" borderId="0" xfId="0" applyFont="1" applyAlignment="1">
      <alignment vertical="top" wrapText="1"/>
    </xf>
  </cellXfs>
  <cellStyles count="1">
    <cellStyle name="Normal" xfId="0" builtinId="0"/>
  </cellStyles>
  <dxfs count="1">
    <dxf>
      <font>
        <b/>
        <color rgb="FF9C5700"/>
        <name val="Arial"/>
      </font>
      <fill>
        <patternFill patternType="solid">
          <fgColor rgb="FFFFEB9C"/>
        </patternFill>
      </fill>
    </dxf>
  </dxf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1"/>
  <c:style val="2"/>
  <c:chart>
    <c:title>
      <c:tx>
        <c:rich>
          <a:bodyPr/>
          <a:lstStyle/>
          <a:p>
            <a:pPr>
              <a:defRPr/>
            </a:pPr>
            <a:r>
              <a:t>Sẵn sàng, hiệu suất, chất lượng và OEE theo máy</a:t>
            </a:r>
          </a:p>
        </c:rich>
      </c:tx>
      <c:overlay val="0"/>
    </c:title>
    <c:autoTitleDeleted val="0"/>
    <c:plotArea>
      <c:layout/>
      <c:barChart>
        <c:barDir val="col"/>
        <c:grouping val="clustered"/>
        <c:varyColors val="1"/>
        <c:ser>
          <c:idx val="0"/>
          <c:order val="0"/>
          <c:tx>
            <c:strRef>
              <c:f>'Tổng hợp theo máy'!$H$4</c:f>
              <c:strCache>
                <c:ptCount val="1"/>
                <c:pt idx="0">
                  <c:v>Sẵn sàng A</c:v>
                </c:pt>
              </c:strCache>
            </c:strRef>
          </c:tx>
          <c:spPr>
            <a:solidFill>
              <a:srgbClr val="7C3AED"/>
            </a:solidFill>
            <a:ln>
              <a:solidFill>
                <a:srgbClr val="7C3AED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'Tổng hợp theo máy'!$A$5:$A$7</c:f>
              <c:strCache>
                <c:ptCount val="3"/>
                <c:pt idx="0">
                  <c:v>Máy tiện 1</c:v>
                </c:pt>
                <c:pt idx="1">
                  <c:v>Máy tiện 2</c:v>
                </c:pt>
                <c:pt idx="2">
                  <c:v>Máy dập 1</c:v>
                </c:pt>
              </c:strCache>
            </c:strRef>
          </c:cat>
          <c:val>
            <c:numRef>
              <c:f>'Tổng hợp theo máy'!$H$5:$H$7</c:f>
              <c:numCache>
                <c:formatCode>0.0%</c:formatCode>
                <c:ptCount val="3"/>
                <c:pt idx="0">
                  <c:v>0.88181818181818183</c:v>
                </c:pt>
                <c:pt idx="1">
                  <c:v>0.87301587301587302</c:v>
                </c:pt>
                <c:pt idx="2">
                  <c:v>0.80654761904761907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7C3AED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0-EF14-DC4A-8D3F-1774FE875901}"/>
            </c:ext>
          </c:extLst>
        </c:ser>
        <c:ser>
          <c:idx val="1"/>
          <c:order val="1"/>
          <c:tx>
            <c:strRef>
              <c:f>'Tổng hợp theo máy'!$I$4</c:f>
              <c:strCache>
                <c:ptCount val="1"/>
                <c:pt idx="0">
                  <c:v>Hiệu suất P</c:v>
                </c:pt>
              </c:strCache>
            </c:strRef>
          </c:tx>
          <c:spPr>
            <a:solidFill>
              <a:srgbClr val="EA580C"/>
            </a:solidFill>
            <a:ln>
              <a:solidFill>
                <a:srgbClr val="EA580C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'Tổng hợp theo máy'!$A$5:$A$7</c:f>
              <c:strCache>
                <c:ptCount val="3"/>
                <c:pt idx="0">
                  <c:v>Máy tiện 1</c:v>
                </c:pt>
                <c:pt idx="1">
                  <c:v>Máy tiện 2</c:v>
                </c:pt>
                <c:pt idx="2">
                  <c:v>Máy dập 1</c:v>
                </c:pt>
              </c:strCache>
            </c:strRef>
          </c:cat>
          <c:val>
            <c:numRef>
              <c:f>'Tổng hợp theo máy'!$I$5:$I$7</c:f>
              <c:numCache>
                <c:formatCode>0.0%</c:formatCode>
                <c:ptCount val="3"/>
                <c:pt idx="0">
                  <c:v>0.90103092783505156</c:v>
                </c:pt>
                <c:pt idx="1">
                  <c:v>0.87340909090909091</c:v>
                </c:pt>
                <c:pt idx="2">
                  <c:v>0.99099630996309962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EA580C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1-EF14-DC4A-8D3F-1774FE875901}"/>
            </c:ext>
          </c:extLst>
        </c:ser>
        <c:ser>
          <c:idx val="2"/>
          <c:order val="2"/>
          <c:tx>
            <c:strRef>
              <c:f>'Tổng hợp theo máy'!$J$4</c:f>
              <c:strCache>
                <c:ptCount val="1"/>
                <c:pt idx="0">
                  <c:v>Chất lượng Q</c:v>
                </c:pt>
              </c:strCache>
            </c:strRef>
          </c:tx>
          <c:spPr>
            <a:solidFill>
              <a:srgbClr val="059669"/>
            </a:solidFill>
            <a:ln>
              <a:solidFill>
                <a:srgbClr val="059669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'Tổng hợp theo máy'!$A$5:$A$7</c:f>
              <c:strCache>
                <c:ptCount val="3"/>
                <c:pt idx="0">
                  <c:v>Máy tiện 1</c:v>
                </c:pt>
                <c:pt idx="1">
                  <c:v>Máy tiện 2</c:v>
                </c:pt>
                <c:pt idx="2">
                  <c:v>Máy dập 1</c:v>
                </c:pt>
              </c:strCache>
            </c:strRef>
          </c:cat>
          <c:val>
            <c:numRef>
              <c:f>'Tổng hợp theo máy'!$J$5:$J$7</c:f>
              <c:numCache>
                <c:formatCode>0.0%</c:formatCode>
                <c:ptCount val="3"/>
                <c:pt idx="0">
                  <c:v>0.98245614035087714</c:v>
                </c:pt>
                <c:pt idx="1">
                  <c:v>0.98360655737704916</c:v>
                </c:pt>
                <c:pt idx="2">
                  <c:v>0.98505747126436782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059669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2-EF14-DC4A-8D3F-1774FE875901}"/>
            </c:ext>
          </c:extLst>
        </c:ser>
        <c:ser>
          <c:idx val="3"/>
          <c:order val="3"/>
          <c:tx>
            <c:strRef>
              <c:f>'Tổng hợp theo máy'!$K$4</c:f>
              <c:strCache>
                <c:ptCount val="1"/>
                <c:pt idx="0">
                  <c:v>OEE (cộng rồi chia)</c:v>
                </c:pt>
              </c:strCache>
            </c:strRef>
          </c:tx>
          <c:spPr>
            <a:solidFill>
              <a:srgbClr val="1F4E78"/>
            </a:solidFill>
            <a:ln>
              <a:solidFill>
                <a:srgbClr val="1F4E78"/>
              </a:solidFill>
              <a:prstDash val="solid"/>
            </a:ln>
          </c:spPr>
          <c:invertIfNegative val="1"/>
          <c:dLbls>
            <c:spPr>
              <a:noFill/>
              <a:ln>
                <a:noFill/>
              </a:ln>
              <a:effectLst/>
            </c:spPr>
            <c:showLegendKey val="0"/>
            <c:showVal val="1"/>
            <c:showCatName val="0"/>
            <c:showSerName val="0"/>
            <c:showPercent val="0"/>
            <c:showBubbleSize val="1"/>
            <c:showLeaderLines val="0"/>
            <c:extLst>
              <c:ext xmlns:c15="http://schemas.microsoft.com/office/drawing/2012/chart" uri="{CE6537A1-D6FC-4f65-9D91-7224C49458BB}">
                <c15:showLeaderLines val="0"/>
              </c:ext>
            </c:extLst>
          </c:dLbls>
          <c:cat>
            <c:strRef>
              <c:f>'Tổng hợp theo máy'!$A$5:$A$7</c:f>
              <c:strCache>
                <c:ptCount val="3"/>
                <c:pt idx="0">
                  <c:v>Máy tiện 1</c:v>
                </c:pt>
                <c:pt idx="1">
                  <c:v>Máy tiện 2</c:v>
                </c:pt>
                <c:pt idx="2">
                  <c:v>Máy dập 1</c:v>
                </c:pt>
              </c:strCache>
            </c:strRef>
          </c:cat>
          <c:val>
            <c:numRef>
              <c:f>'Tổng hợp theo máy'!$K$5:$K$7</c:f>
              <c:numCache>
                <c:formatCode>0.0%</c:formatCode>
                <c:ptCount val="3"/>
                <c:pt idx="0">
                  <c:v>0.78060606060606053</c:v>
                </c:pt>
                <c:pt idx="1">
                  <c:v>0.74999999999999989</c:v>
                </c:pt>
                <c:pt idx="2">
                  <c:v>0.78734236453201967</c:v>
                </c:pt>
              </c:numCache>
            </c:numRef>
          </c:val>
          <c:extLst>
            <c:ext xmlns:c14="http://schemas.microsoft.com/office/drawing/2007/8/2/chart" uri="{6F2FDCE9-48DA-4B69-8628-5D25D57E5C99}">
              <c14:invertSolidFillFmt>
                <c14:spPr xmlns:c14="http://schemas.microsoft.com/office/drawing/2007/8/2/chart">
                  <a:solidFill>
                    <a:srgbClr val="FFFFFF"/>
                  </a:solidFill>
                  <a:ln>
                    <a:solidFill>
                      <a:srgbClr val="1F4E78"/>
                    </a:solidFill>
                    <a:prstDash val="solid"/>
                  </a:ln>
                </c14:spPr>
              </c14:invertSolidFillFmt>
            </c:ext>
            <c:ext xmlns:c16="http://schemas.microsoft.com/office/drawing/2014/chart" uri="{C3380CC4-5D6E-409C-BE32-E72D297353CC}">
              <c16:uniqueId val="{00000003-EF14-DC4A-8D3F-1774FE875901}"/>
            </c:ext>
          </c:extLst>
        </c:ser>
        <c:dLbls>
          <c:showLegendKey val="0"/>
          <c:showVal val="1"/>
          <c:showCatName val="0"/>
          <c:showSerName val="0"/>
          <c:showPercent val="0"/>
          <c:showBubbleSize val="1"/>
        </c:dLbls>
        <c:gapWidth val="60"/>
        <c:axId val="10"/>
        <c:axId val="100"/>
      </c:barChart>
      <c:catAx>
        <c:axId val="10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100"/>
        <c:crosses val="autoZero"/>
        <c:auto val="1"/>
        <c:lblAlgn val="ctr"/>
        <c:lblOffset val="100"/>
        <c:noMultiLvlLbl val="1"/>
      </c:catAx>
      <c:valAx>
        <c:axId val="100"/>
        <c:scaling>
          <c:orientation val="minMax"/>
          <c:max val="1.4"/>
          <c:min val="0"/>
        </c:scaling>
        <c:delete val="0"/>
        <c:axPos val="l"/>
        <c:majorGridlines/>
        <c:title>
          <c:tx>
            <c:rich>
              <a:bodyPr/>
              <a:lstStyle/>
              <a:p>
                <a:pPr>
                  <a:defRPr/>
                </a:pPr>
                <a:r>
                  <a:t>%</a:t>
                </a:r>
              </a:p>
            </c:rich>
          </c:tx>
          <c:overlay val="1"/>
        </c:title>
        <c:numFmt formatCode="0%" sourceLinked="0"/>
        <c:majorTickMark val="none"/>
        <c:minorTickMark val="none"/>
        <c:tickLblPos val="nextTo"/>
        <c:crossAx val="10"/>
        <c:crosses val="autoZero"/>
        <c:crossBetween val="between"/>
      </c:valAx>
    </c:plotArea>
    <c:legend>
      <c:legendPos val="b"/>
      <c:overlay val="0"/>
    </c:legend>
    <c:plotVisOnly val="1"/>
    <c:dispBlanksAs val="gap"/>
    <c:showDLblsOverMax val="1"/>
  </c:chart>
  <c:printSettings>
    <c:headerFooter/>
    <c:pageMargins b="0.75" l="0.7" r="0.7" t="0.75" header="0.3" footer="0.3"/>
    <c:pageSetup/>
  </c:printSettings>
</c:chartSpace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0</xdr:colOff>
      <xdr:row>16</xdr:row>
      <xdr:rowOff>0</xdr:rowOff>
    </xdr:from>
    <xdr:ext cx="7200000" cy="3060000"/>
    <xdr:graphicFrame macro="">
      <xdr:nvGraphicFramePr>
        <xdr:cNvPr id="2" name="Chart 1">
          <a:extLst>
            <a:ext uri="{FF2B5EF4-FFF2-40B4-BE49-F238E27FC236}">
              <a16:creationId xmlns:a16="http://schemas.microsoft.com/office/drawing/2014/main" id="{00000000-0008-0000-0100-000002000000}"/>
            </a:ext>
          </a:extLst>
        </xdr:cNvPr>
        <xdr:cNvGraphicFramePr/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comments" Target="../comments1.xml"/><Relationship Id="rId1" Type="http://schemas.openxmlformats.org/officeDocument/2006/relationships/vmlDrawing" Target="../drawings/vmlDrawing1.v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Z45"/>
  <sheetViews>
    <sheetView showGridLines="0" tabSelected="1" workbookViewId="0">
      <pane xSplit="4" ySplit="5" topLeftCell="E6" activePane="bottomRight" state="frozen"/>
      <selection pane="topRight"/>
      <selection pane="bottomLeft"/>
      <selection pane="bottomRight"/>
    </sheetView>
  </sheetViews>
  <sheetFormatPr baseColWidth="10" defaultColWidth="8.83203125" defaultRowHeight="15" x14ac:dyDescent="0.2"/>
  <cols>
    <col min="1" max="1" width="7" customWidth="1"/>
    <col min="2" max="2" width="6" customWidth="1"/>
    <col min="3" max="3" width="11" customWidth="1"/>
    <col min="4" max="6" width="8" customWidth="1"/>
    <col min="7" max="7" width="9" customWidth="1"/>
    <col min="8" max="8" width="8" customWidth="1"/>
    <col min="9" max="9" width="9" customWidth="1"/>
    <col min="10" max="10" width="10" customWidth="1"/>
    <col min="11" max="11" width="8" customWidth="1"/>
    <col min="12" max="12" width="9" customWidth="1"/>
    <col min="13" max="13" width="8" customWidth="1"/>
    <col min="14" max="15" width="9" customWidth="1"/>
    <col min="16" max="16" width="10" customWidth="1"/>
    <col min="17" max="25" width="9" customWidth="1"/>
    <col min="26" max="26" width="36" customWidth="1"/>
  </cols>
  <sheetData>
    <row r="1" spans="1:26" ht="18" x14ac:dyDescent="0.2">
      <c r="A1" s="1" t="s">
        <v>0</v>
      </c>
    </row>
    <row r="2" spans="1:26" x14ac:dyDescent="0.2">
      <c r="A2" s="2" t="s">
        <v>1</v>
      </c>
    </row>
    <row r="3" spans="1:26" x14ac:dyDescent="0.2">
      <c r="A3" s="3" t="s">
        <v>2</v>
      </c>
    </row>
    <row r="5" spans="1:26" ht="56" customHeight="1" x14ac:dyDescent="0.2">
      <c r="A5" s="4" t="s">
        <v>3</v>
      </c>
      <c r="B5" s="4" t="s">
        <v>4</v>
      </c>
      <c r="C5" s="4" t="s">
        <v>5</v>
      </c>
      <c r="D5" s="4" t="s">
        <v>6</v>
      </c>
      <c r="E5" s="4" t="s">
        <v>7</v>
      </c>
      <c r="F5" s="4" t="s">
        <v>8</v>
      </c>
      <c r="G5" s="4" t="s">
        <v>9</v>
      </c>
      <c r="H5" s="4" t="s">
        <v>10</v>
      </c>
      <c r="I5" s="4" t="s">
        <v>11</v>
      </c>
      <c r="J5" s="4" t="s">
        <v>12</v>
      </c>
      <c r="K5" s="4" t="s">
        <v>13</v>
      </c>
      <c r="L5" s="4" t="s">
        <v>14</v>
      </c>
      <c r="M5" s="4" t="s">
        <v>15</v>
      </c>
      <c r="N5" s="4" t="s">
        <v>16</v>
      </c>
      <c r="O5" s="4" t="s">
        <v>17</v>
      </c>
      <c r="P5" s="4" t="s">
        <v>18</v>
      </c>
      <c r="Q5" s="4" t="s">
        <v>19</v>
      </c>
      <c r="R5" s="4" t="s">
        <v>20</v>
      </c>
      <c r="S5" s="4" t="s">
        <v>21</v>
      </c>
      <c r="T5" s="4" t="s">
        <v>22</v>
      </c>
      <c r="U5" s="4" t="s">
        <v>23</v>
      </c>
      <c r="V5" s="4" t="s">
        <v>24</v>
      </c>
      <c r="W5" s="4" t="s">
        <v>25</v>
      </c>
      <c r="X5" s="4" t="s">
        <v>26</v>
      </c>
      <c r="Y5" s="4" t="s">
        <v>27</v>
      </c>
      <c r="Z5" s="4" t="s">
        <v>28</v>
      </c>
    </row>
    <row r="6" spans="1:26" x14ac:dyDescent="0.2">
      <c r="A6" s="5" t="s">
        <v>29</v>
      </c>
      <c r="B6" s="5" t="s">
        <v>30</v>
      </c>
      <c r="C6" s="6" t="s">
        <v>31</v>
      </c>
      <c r="D6" s="5" t="s">
        <v>32</v>
      </c>
      <c r="E6" s="5">
        <v>480</v>
      </c>
      <c r="F6" s="5">
        <v>60</v>
      </c>
      <c r="G6" s="5">
        <v>0</v>
      </c>
      <c r="H6" s="5">
        <v>25</v>
      </c>
      <c r="I6" s="5">
        <v>35</v>
      </c>
      <c r="J6" s="5">
        <v>0</v>
      </c>
      <c r="K6" s="5">
        <v>60</v>
      </c>
      <c r="L6" s="5">
        <v>324</v>
      </c>
      <c r="M6" s="5">
        <v>10</v>
      </c>
      <c r="N6" s="7">
        <f t="shared" ref="N6:N45" si="0">IF($E6="","",E6-F6-G6)</f>
        <v>420</v>
      </c>
      <c r="O6" s="8">
        <f t="shared" ref="O6:O45" si="1">IF(OR($E6="",N6&lt;=0),"",N6-H6-I6-J6)</f>
        <v>360</v>
      </c>
      <c r="P6" s="8">
        <f t="shared" ref="P6:P45" si="2">IF(OR($E6="",N6&lt;=0),"",K6*L6/60)</f>
        <v>324</v>
      </c>
      <c r="Q6" s="7">
        <f t="shared" ref="Q6:Q45" si="3">IF($E6="","",L6-M6)</f>
        <v>314</v>
      </c>
      <c r="R6" s="9">
        <f t="shared" ref="R6:R45" si="4">IF(OR($E6="",N6&lt;=0),"",O6/N6)</f>
        <v>0.8571428571428571</v>
      </c>
      <c r="S6" s="9">
        <f t="shared" ref="S6:S45" si="5">IF(OR(OR($E6="",N6&lt;=0),O6&lt;=0),"",P6/O6)</f>
        <v>0.9</v>
      </c>
      <c r="T6" s="9">
        <f t="shared" ref="T6:T45" si="6">IF(OR(OR($E6="",N6&lt;=0),L6&lt;=0),"",Q6/L6)</f>
        <v>0.96913580246913578</v>
      </c>
      <c r="U6" s="10">
        <f t="shared" ref="U6:U45" si="7">IF(OR(R6="",S6="",T6=""),"",R6*S6*T6)</f>
        <v>0.74761904761904752</v>
      </c>
      <c r="V6" s="11">
        <f t="shared" ref="V6:V45" si="8">IF(OR($E6="",N6&lt;=0),"",Q6*K6/60/N6)</f>
        <v>0.74761904761904763</v>
      </c>
      <c r="W6" s="12">
        <f t="shared" ref="W6:W45" si="9">IF(OR($E6="",N6&lt;=0),"",N6-O6)</f>
        <v>60</v>
      </c>
      <c r="X6" s="12">
        <f t="shared" ref="X6:X45" si="10">IF(OR($E6="",N6&lt;=0),"",O6-P6)</f>
        <v>36</v>
      </c>
      <c r="Y6" s="12">
        <f t="shared" ref="Y6:Y45" si="11">IF(OR($E6="",N6&lt;=0),"",M6*K6/60)</f>
        <v>10</v>
      </c>
      <c r="Z6" s="13" t="str">
        <f t="shared" ref="Z6:Z45" si="12">IF($E6="","",IF(N6&lt;=0,"Dừng có kế hoạch cả ca — không tính OEE",IF(O6&lt;=0,"Không có thời gian chạy",IF(S6&gt;1,"P &gt; 100%: chu kỳ chuẩn đặt dài hơn thực tế?",""))))</f>
        <v/>
      </c>
    </row>
    <row r="7" spans="1:26" x14ac:dyDescent="0.2">
      <c r="A7" s="5" t="s">
        <v>29</v>
      </c>
      <c r="B7" s="5" t="s">
        <v>30</v>
      </c>
      <c r="C7" s="6" t="s">
        <v>33</v>
      </c>
      <c r="D7" s="5" t="s">
        <v>34</v>
      </c>
      <c r="E7" s="5">
        <v>480</v>
      </c>
      <c r="F7" s="5">
        <v>60</v>
      </c>
      <c r="G7" s="5">
        <v>0</v>
      </c>
      <c r="H7" s="5">
        <v>0</v>
      </c>
      <c r="I7" s="5">
        <v>25</v>
      </c>
      <c r="J7" s="5">
        <v>15</v>
      </c>
      <c r="K7" s="5">
        <v>45</v>
      </c>
      <c r="L7" s="5">
        <v>431</v>
      </c>
      <c r="M7" s="5">
        <v>9</v>
      </c>
      <c r="N7" s="7">
        <f t="shared" si="0"/>
        <v>420</v>
      </c>
      <c r="O7" s="8">
        <f t="shared" si="1"/>
        <v>380</v>
      </c>
      <c r="P7" s="8">
        <f t="shared" si="2"/>
        <v>323.25</v>
      </c>
      <c r="Q7" s="7">
        <f t="shared" si="3"/>
        <v>422</v>
      </c>
      <c r="R7" s="9">
        <f t="shared" si="4"/>
        <v>0.90476190476190477</v>
      </c>
      <c r="S7" s="9">
        <f t="shared" si="5"/>
        <v>0.85065789473684206</v>
      </c>
      <c r="T7" s="9">
        <f t="shared" si="6"/>
        <v>0.97911832946635735</v>
      </c>
      <c r="U7" s="10">
        <f t="shared" si="7"/>
        <v>0.75357142857142856</v>
      </c>
      <c r="V7" s="11">
        <f t="shared" si="8"/>
        <v>0.75357142857142856</v>
      </c>
      <c r="W7" s="12">
        <f t="shared" si="9"/>
        <v>40</v>
      </c>
      <c r="X7" s="12">
        <f t="shared" si="10"/>
        <v>56.75</v>
      </c>
      <c r="Y7" s="12">
        <f t="shared" si="11"/>
        <v>6.75</v>
      </c>
      <c r="Z7" s="13" t="str">
        <f t="shared" si="12"/>
        <v/>
      </c>
    </row>
    <row r="8" spans="1:26" x14ac:dyDescent="0.2">
      <c r="A8" s="5" t="s">
        <v>29</v>
      </c>
      <c r="B8" s="5" t="s">
        <v>30</v>
      </c>
      <c r="C8" s="6" t="s">
        <v>35</v>
      </c>
      <c r="D8" s="5" t="s">
        <v>36</v>
      </c>
      <c r="E8" s="5">
        <v>480</v>
      </c>
      <c r="F8" s="5">
        <v>60</v>
      </c>
      <c r="G8" s="5">
        <v>0</v>
      </c>
      <c r="H8" s="5">
        <v>20</v>
      </c>
      <c r="I8" s="5">
        <v>40</v>
      </c>
      <c r="J8" s="5">
        <v>15</v>
      </c>
      <c r="K8" s="5">
        <v>30</v>
      </c>
      <c r="L8" s="5">
        <v>828</v>
      </c>
      <c r="M8" s="5">
        <v>12</v>
      </c>
      <c r="N8" s="7">
        <f t="shared" si="0"/>
        <v>420</v>
      </c>
      <c r="O8" s="8">
        <f t="shared" si="1"/>
        <v>345</v>
      </c>
      <c r="P8" s="8">
        <f t="shared" si="2"/>
        <v>414</v>
      </c>
      <c r="Q8" s="7">
        <f t="shared" si="3"/>
        <v>816</v>
      </c>
      <c r="R8" s="9">
        <f t="shared" si="4"/>
        <v>0.8214285714285714</v>
      </c>
      <c r="S8" s="9">
        <f t="shared" si="5"/>
        <v>1.2</v>
      </c>
      <c r="T8" s="9">
        <f t="shared" si="6"/>
        <v>0.98550724637681164</v>
      </c>
      <c r="U8" s="10">
        <f t="shared" si="7"/>
        <v>0.97142857142857142</v>
      </c>
      <c r="V8" s="11">
        <f t="shared" si="8"/>
        <v>0.97142857142857142</v>
      </c>
      <c r="W8" s="12">
        <f t="shared" si="9"/>
        <v>75</v>
      </c>
      <c r="X8" s="12">
        <f t="shared" si="10"/>
        <v>-69</v>
      </c>
      <c r="Y8" s="12">
        <f t="shared" si="11"/>
        <v>6</v>
      </c>
      <c r="Z8" s="13" t="str">
        <f t="shared" si="12"/>
        <v>P &gt; 100%: chu kỳ chuẩn đặt dài hơn thực tế?</v>
      </c>
    </row>
    <row r="9" spans="1:26" x14ac:dyDescent="0.2">
      <c r="A9" s="5" t="s">
        <v>37</v>
      </c>
      <c r="B9" s="5" t="s">
        <v>30</v>
      </c>
      <c r="C9" s="6" t="s">
        <v>31</v>
      </c>
      <c r="D9" s="5" t="s">
        <v>32</v>
      </c>
      <c r="E9" s="5">
        <v>480</v>
      </c>
      <c r="F9" s="5">
        <v>60</v>
      </c>
      <c r="G9" s="5">
        <v>0</v>
      </c>
      <c r="H9" s="5">
        <v>0</v>
      </c>
      <c r="I9" s="5">
        <v>20</v>
      </c>
      <c r="J9" s="5">
        <v>10</v>
      </c>
      <c r="K9" s="5">
        <v>60</v>
      </c>
      <c r="L9" s="5">
        <v>359</v>
      </c>
      <c r="M9" s="5">
        <v>4</v>
      </c>
      <c r="N9" s="7">
        <f t="shared" si="0"/>
        <v>420</v>
      </c>
      <c r="O9" s="8">
        <f t="shared" si="1"/>
        <v>390</v>
      </c>
      <c r="P9" s="8">
        <f t="shared" si="2"/>
        <v>359</v>
      </c>
      <c r="Q9" s="7">
        <f t="shared" si="3"/>
        <v>355</v>
      </c>
      <c r="R9" s="9">
        <f t="shared" si="4"/>
        <v>0.9285714285714286</v>
      </c>
      <c r="S9" s="9">
        <f t="shared" si="5"/>
        <v>0.92051282051282046</v>
      </c>
      <c r="T9" s="9">
        <f t="shared" si="6"/>
        <v>0.9888579387186629</v>
      </c>
      <c r="U9" s="10">
        <f t="shared" si="7"/>
        <v>0.84523809523809512</v>
      </c>
      <c r="V9" s="11">
        <f t="shared" si="8"/>
        <v>0.84523809523809523</v>
      </c>
      <c r="W9" s="12">
        <f t="shared" si="9"/>
        <v>30</v>
      </c>
      <c r="X9" s="12">
        <f t="shared" si="10"/>
        <v>31</v>
      </c>
      <c r="Y9" s="12">
        <f t="shared" si="11"/>
        <v>4</v>
      </c>
      <c r="Z9" s="13" t="str">
        <f t="shared" si="12"/>
        <v/>
      </c>
    </row>
    <row r="10" spans="1:26" x14ac:dyDescent="0.2">
      <c r="A10" s="5" t="s">
        <v>37</v>
      </c>
      <c r="B10" s="5" t="s">
        <v>30</v>
      </c>
      <c r="C10" s="6" t="s">
        <v>33</v>
      </c>
      <c r="D10" s="5" t="s">
        <v>34</v>
      </c>
      <c r="E10" s="5">
        <v>480</v>
      </c>
      <c r="F10" s="5">
        <v>60</v>
      </c>
      <c r="G10" s="5">
        <v>0</v>
      </c>
      <c r="H10" s="5">
        <v>60</v>
      </c>
      <c r="I10" s="5">
        <v>20</v>
      </c>
      <c r="J10" s="5">
        <v>0</v>
      </c>
      <c r="K10" s="5">
        <v>45</v>
      </c>
      <c r="L10" s="5">
        <v>394</v>
      </c>
      <c r="M10" s="5">
        <v>5</v>
      </c>
      <c r="N10" s="7">
        <f t="shared" si="0"/>
        <v>420</v>
      </c>
      <c r="O10" s="8">
        <f t="shared" si="1"/>
        <v>340</v>
      </c>
      <c r="P10" s="8">
        <f t="shared" si="2"/>
        <v>295.5</v>
      </c>
      <c r="Q10" s="7">
        <f t="shared" si="3"/>
        <v>389</v>
      </c>
      <c r="R10" s="9">
        <f t="shared" si="4"/>
        <v>0.80952380952380953</v>
      </c>
      <c r="S10" s="9">
        <f t="shared" si="5"/>
        <v>0.86911764705882355</v>
      </c>
      <c r="T10" s="9">
        <f t="shared" si="6"/>
        <v>0.98730964467005078</v>
      </c>
      <c r="U10" s="10">
        <f t="shared" si="7"/>
        <v>0.69464285714285723</v>
      </c>
      <c r="V10" s="11">
        <f t="shared" si="8"/>
        <v>0.69464285714285712</v>
      </c>
      <c r="W10" s="12">
        <f t="shared" si="9"/>
        <v>80</v>
      </c>
      <c r="X10" s="12">
        <f t="shared" si="10"/>
        <v>44.5</v>
      </c>
      <c r="Y10" s="12">
        <f t="shared" si="11"/>
        <v>3.75</v>
      </c>
      <c r="Z10" s="13" t="str">
        <f t="shared" si="12"/>
        <v/>
      </c>
    </row>
    <row r="11" spans="1:26" x14ac:dyDescent="0.2">
      <c r="A11" s="5" t="s">
        <v>37</v>
      </c>
      <c r="B11" s="5" t="s">
        <v>30</v>
      </c>
      <c r="C11" s="6" t="s">
        <v>35</v>
      </c>
      <c r="D11" s="5" t="s">
        <v>36</v>
      </c>
      <c r="E11" s="5">
        <v>480</v>
      </c>
      <c r="F11" s="5">
        <v>60</v>
      </c>
      <c r="G11" s="5">
        <v>0</v>
      </c>
      <c r="H11" s="5">
        <v>35</v>
      </c>
      <c r="I11" s="5">
        <v>50</v>
      </c>
      <c r="J11" s="5">
        <v>10</v>
      </c>
      <c r="K11" s="5">
        <v>30</v>
      </c>
      <c r="L11" s="5">
        <v>748</v>
      </c>
      <c r="M11" s="5">
        <v>15</v>
      </c>
      <c r="N11" s="7">
        <f t="shared" si="0"/>
        <v>420</v>
      </c>
      <c r="O11" s="8">
        <f t="shared" si="1"/>
        <v>325</v>
      </c>
      <c r="P11" s="8">
        <f t="shared" si="2"/>
        <v>374</v>
      </c>
      <c r="Q11" s="7">
        <f t="shared" si="3"/>
        <v>733</v>
      </c>
      <c r="R11" s="9">
        <f t="shared" si="4"/>
        <v>0.77380952380952384</v>
      </c>
      <c r="S11" s="9">
        <f t="shared" si="5"/>
        <v>1.1507692307692308</v>
      </c>
      <c r="T11" s="9">
        <f t="shared" si="6"/>
        <v>0.97994652406417115</v>
      </c>
      <c r="U11" s="10">
        <f t="shared" si="7"/>
        <v>0.87261904761904774</v>
      </c>
      <c r="V11" s="11">
        <f t="shared" si="8"/>
        <v>0.87261904761904763</v>
      </c>
      <c r="W11" s="12">
        <f t="shared" si="9"/>
        <v>95</v>
      </c>
      <c r="X11" s="12">
        <f t="shared" si="10"/>
        <v>-49</v>
      </c>
      <c r="Y11" s="12">
        <f t="shared" si="11"/>
        <v>7.5</v>
      </c>
      <c r="Z11" s="13" t="str">
        <f t="shared" si="12"/>
        <v>P &gt; 100%: chu kỳ chuẩn đặt dài hơn thực tế?</v>
      </c>
    </row>
    <row r="12" spans="1:26" x14ac:dyDescent="0.2">
      <c r="A12" s="5" t="s">
        <v>38</v>
      </c>
      <c r="B12" s="5" t="s">
        <v>30</v>
      </c>
      <c r="C12" s="6" t="s">
        <v>31</v>
      </c>
      <c r="D12" s="5" t="s">
        <v>32</v>
      </c>
      <c r="E12" s="5">
        <v>480</v>
      </c>
      <c r="F12" s="5">
        <v>60</v>
      </c>
      <c r="G12" s="5">
        <v>30</v>
      </c>
      <c r="H12" s="5">
        <v>45</v>
      </c>
      <c r="I12" s="5">
        <v>15</v>
      </c>
      <c r="J12" s="5">
        <v>0</v>
      </c>
      <c r="K12" s="5">
        <v>60</v>
      </c>
      <c r="L12" s="5">
        <v>290</v>
      </c>
      <c r="M12" s="5">
        <v>6</v>
      </c>
      <c r="N12" s="7">
        <f t="shared" si="0"/>
        <v>390</v>
      </c>
      <c r="O12" s="8">
        <f t="shared" si="1"/>
        <v>330</v>
      </c>
      <c r="P12" s="8">
        <f t="shared" si="2"/>
        <v>290</v>
      </c>
      <c r="Q12" s="7">
        <f t="shared" si="3"/>
        <v>284</v>
      </c>
      <c r="R12" s="9">
        <f t="shared" si="4"/>
        <v>0.84615384615384615</v>
      </c>
      <c r="S12" s="9">
        <f t="shared" si="5"/>
        <v>0.87878787878787878</v>
      </c>
      <c r="T12" s="9">
        <f t="shared" si="6"/>
        <v>0.97931034482758617</v>
      </c>
      <c r="U12" s="10">
        <f t="shared" si="7"/>
        <v>0.72820512820512817</v>
      </c>
      <c r="V12" s="11">
        <f t="shared" si="8"/>
        <v>0.72820512820512817</v>
      </c>
      <c r="W12" s="12">
        <f t="shared" si="9"/>
        <v>60</v>
      </c>
      <c r="X12" s="12">
        <f t="shared" si="10"/>
        <v>40</v>
      </c>
      <c r="Y12" s="12">
        <f t="shared" si="11"/>
        <v>6</v>
      </c>
      <c r="Z12" s="13" t="str">
        <f t="shared" si="12"/>
        <v/>
      </c>
    </row>
    <row r="13" spans="1:26" x14ac:dyDescent="0.2">
      <c r="A13" s="5" t="s">
        <v>38</v>
      </c>
      <c r="B13" s="5" t="s">
        <v>30</v>
      </c>
      <c r="C13" s="6" t="s">
        <v>33</v>
      </c>
      <c r="D13" s="5" t="s">
        <v>34</v>
      </c>
      <c r="E13" s="5">
        <v>480</v>
      </c>
      <c r="F13" s="5">
        <v>60</v>
      </c>
      <c r="G13" s="5">
        <v>0</v>
      </c>
      <c r="H13" s="5">
        <v>5</v>
      </c>
      <c r="I13" s="5">
        <v>25</v>
      </c>
      <c r="J13" s="5">
        <v>10</v>
      </c>
      <c r="K13" s="5">
        <v>45</v>
      </c>
      <c r="L13" s="5">
        <v>456</v>
      </c>
      <c r="M13" s="5">
        <v>7</v>
      </c>
      <c r="N13" s="7">
        <f t="shared" si="0"/>
        <v>420</v>
      </c>
      <c r="O13" s="8">
        <f t="shared" si="1"/>
        <v>380</v>
      </c>
      <c r="P13" s="8">
        <f t="shared" si="2"/>
        <v>342</v>
      </c>
      <c r="Q13" s="7">
        <f t="shared" si="3"/>
        <v>449</v>
      </c>
      <c r="R13" s="9">
        <f t="shared" si="4"/>
        <v>0.90476190476190477</v>
      </c>
      <c r="S13" s="9">
        <f t="shared" si="5"/>
        <v>0.9</v>
      </c>
      <c r="T13" s="9">
        <f t="shared" si="6"/>
        <v>0.98464912280701755</v>
      </c>
      <c r="U13" s="10">
        <f t="shared" si="7"/>
        <v>0.80178571428571432</v>
      </c>
      <c r="V13" s="11">
        <f t="shared" si="8"/>
        <v>0.80178571428571432</v>
      </c>
      <c r="W13" s="12">
        <f t="shared" si="9"/>
        <v>40</v>
      </c>
      <c r="X13" s="12">
        <f t="shared" si="10"/>
        <v>38</v>
      </c>
      <c r="Y13" s="12">
        <f t="shared" si="11"/>
        <v>5.25</v>
      </c>
      <c r="Z13" s="13" t="str">
        <f t="shared" si="12"/>
        <v/>
      </c>
    </row>
    <row r="14" spans="1:26" x14ac:dyDescent="0.2">
      <c r="A14" s="5" t="s">
        <v>38</v>
      </c>
      <c r="B14" s="5" t="s">
        <v>30</v>
      </c>
      <c r="C14" s="6" t="s">
        <v>35</v>
      </c>
      <c r="D14" s="5" t="s">
        <v>39</v>
      </c>
      <c r="E14" s="5">
        <v>480</v>
      </c>
      <c r="F14" s="5">
        <v>60</v>
      </c>
      <c r="G14" s="5">
        <v>0</v>
      </c>
      <c r="H14" s="5">
        <v>15</v>
      </c>
      <c r="I14" s="5">
        <v>45</v>
      </c>
      <c r="J14" s="5">
        <v>20</v>
      </c>
      <c r="K14" s="5">
        <v>12</v>
      </c>
      <c r="L14" s="5">
        <v>1394</v>
      </c>
      <c r="M14" s="5">
        <v>20</v>
      </c>
      <c r="N14" s="7">
        <f t="shared" si="0"/>
        <v>420</v>
      </c>
      <c r="O14" s="8">
        <f t="shared" si="1"/>
        <v>340</v>
      </c>
      <c r="P14" s="8">
        <f t="shared" si="2"/>
        <v>278.8</v>
      </c>
      <c r="Q14" s="7">
        <f t="shared" si="3"/>
        <v>1374</v>
      </c>
      <c r="R14" s="9">
        <f t="shared" si="4"/>
        <v>0.80952380952380953</v>
      </c>
      <c r="S14" s="9">
        <f t="shared" si="5"/>
        <v>0.82000000000000006</v>
      </c>
      <c r="T14" s="9">
        <f t="shared" si="6"/>
        <v>0.98565279770444758</v>
      </c>
      <c r="U14" s="10">
        <f t="shared" si="7"/>
        <v>0.65428571428571425</v>
      </c>
      <c r="V14" s="11">
        <f t="shared" si="8"/>
        <v>0.65428571428571436</v>
      </c>
      <c r="W14" s="12">
        <f t="shared" si="9"/>
        <v>80</v>
      </c>
      <c r="X14" s="12">
        <f t="shared" si="10"/>
        <v>61.199999999999989</v>
      </c>
      <c r="Y14" s="12">
        <f t="shared" si="11"/>
        <v>4</v>
      </c>
      <c r="Z14" s="13" t="str">
        <f t="shared" si="12"/>
        <v/>
      </c>
    </row>
    <row r="15" spans="1:26" x14ac:dyDescent="0.2">
      <c r="A15" s="5" t="s">
        <v>40</v>
      </c>
      <c r="B15" s="5" t="s">
        <v>30</v>
      </c>
      <c r="C15" s="6" t="s">
        <v>31</v>
      </c>
      <c r="D15" s="5" t="s">
        <v>32</v>
      </c>
      <c r="E15" s="5">
        <v>480</v>
      </c>
      <c r="F15" s="5">
        <v>60</v>
      </c>
      <c r="G15" s="5">
        <v>0</v>
      </c>
      <c r="H15" s="5">
        <v>10</v>
      </c>
      <c r="I15" s="5">
        <v>30</v>
      </c>
      <c r="J15" s="5">
        <v>5</v>
      </c>
      <c r="K15" s="5">
        <v>60</v>
      </c>
      <c r="L15" s="5">
        <v>338</v>
      </c>
      <c r="M15" s="5">
        <v>3</v>
      </c>
      <c r="N15" s="7">
        <f t="shared" si="0"/>
        <v>420</v>
      </c>
      <c r="O15" s="8">
        <f t="shared" si="1"/>
        <v>375</v>
      </c>
      <c r="P15" s="8">
        <f t="shared" si="2"/>
        <v>338</v>
      </c>
      <c r="Q15" s="7">
        <f t="shared" si="3"/>
        <v>335</v>
      </c>
      <c r="R15" s="9">
        <f t="shared" si="4"/>
        <v>0.8928571428571429</v>
      </c>
      <c r="S15" s="9">
        <f t="shared" si="5"/>
        <v>0.90133333333333332</v>
      </c>
      <c r="T15" s="9">
        <f t="shared" si="6"/>
        <v>0.99112426035502954</v>
      </c>
      <c r="U15" s="10">
        <f t="shared" si="7"/>
        <v>0.79761904761904756</v>
      </c>
      <c r="V15" s="11">
        <f t="shared" si="8"/>
        <v>0.79761904761904767</v>
      </c>
      <c r="W15" s="12">
        <f t="shared" si="9"/>
        <v>45</v>
      </c>
      <c r="X15" s="12">
        <f t="shared" si="10"/>
        <v>37</v>
      </c>
      <c r="Y15" s="12">
        <f t="shared" si="11"/>
        <v>3</v>
      </c>
      <c r="Z15" s="13" t="str">
        <f t="shared" si="12"/>
        <v/>
      </c>
    </row>
    <row r="16" spans="1:26" x14ac:dyDescent="0.2">
      <c r="A16" s="5" t="s">
        <v>40</v>
      </c>
      <c r="B16" s="5" t="s">
        <v>30</v>
      </c>
      <c r="C16" s="6" t="s">
        <v>33</v>
      </c>
      <c r="D16" s="5" t="s">
        <v>34</v>
      </c>
      <c r="E16" s="5">
        <v>480</v>
      </c>
      <c r="F16" s="5">
        <v>60</v>
      </c>
      <c r="G16" s="5">
        <v>420</v>
      </c>
      <c r="H16" s="5">
        <v>0</v>
      </c>
      <c r="I16" s="5">
        <v>0</v>
      </c>
      <c r="J16" s="5">
        <v>0</v>
      </c>
      <c r="K16" s="5">
        <v>45</v>
      </c>
      <c r="L16" s="5">
        <v>0</v>
      </c>
      <c r="M16" s="5">
        <v>0</v>
      </c>
      <c r="N16" s="7">
        <f t="shared" si="0"/>
        <v>0</v>
      </c>
      <c r="O16" s="8" t="str">
        <f t="shared" si="1"/>
        <v/>
      </c>
      <c r="P16" s="8" t="str">
        <f t="shared" si="2"/>
        <v/>
      </c>
      <c r="Q16" s="7">
        <f t="shared" si="3"/>
        <v>0</v>
      </c>
      <c r="R16" s="9" t="str">
        <f t="shared" si="4"/>
        <v/>
      </c>
      <c r="S16" s="9" t="str">
        <f t="shared" si="5"/>
        <v/>
      </c>
      <c r="T16" s="9" t="str">
        <f t="shared" si="6"/>
        <v/>
      </c>
      <c r="U16" s="10" t="str">
        <f t="shared" si="7"/>
        <v/>
      </c>
      <c r="V16" s="11" t="str">
        <f t="shared" si="8"/>
        <v/>
      </c>
      <c r="W16" s="12" t="str">
        <f t="shared" si="9"/>
        <v/>
      </c>
      <c r="X16" s="12" t="str">
        <f t="shared" si="10"/>
        <v/>
      </c>
      <c r="Y16" s="12" t="str">
        <f t="shared" si="11"/>
        <v/>
      </c>
      <c r="Z16" s="13" t="str">
        <f t="shared" si="12"/>
        <v>Dừng có kế hoạch cả ca — không tính OEE</v>
      </c>
    </row>
    <row r="17" spans="1:26" x14ac:dyDescent="0.2">
      <c r="A17" s="5" t="s">
        <v>40</v>
      </c>
      <c r="B17" s="5" t="s">
        <v>30</v>
      </c>
      <c r="C17" s="6" t="s">
        <v>35</v>
      </c>
      <c r="D17" s="5" t="s">
        <v>39</v>
      </c>
      <c r="E17" s="5">
        <v>480</v>
      </c>
      <c r="F17" s="5">
        <v>60</v>
      </c>
      <c r="G17" s="5">
        <v>0</v>
      </c>
      <c r="H17" s="5">
        <v>40</v>
      </c>
      <c r="I17" s="5">
        <v>30</v>
      </c>
      <c r="J17" s="5">
        <v>5</v>
      </c>
      <c r="K17" s="5">
        <v>12</v>
      </c>
      <c r="L17" s="5">
        <v>1380</v>
      </c>
      <c r="M17" s="5">
        <v>18</v>
      </c>
      <c r="N17" s="7">
        <f t="shared" si="0"/>
        <v>420</v>
      </c>
      <c r="O17" s="8">
        <f t="shared" si="1"/>
        <v>345</v>
      </c>
      <c r="P17" s="8">
        <f t="shared" si="2"/>
        <v>276</v>
      </c>
      <c r="Q17" s="7">
        <f t="shared" si="3"/>
        <v>1362</v>
      </c>
      <c r="R17" s="9">
        <f t="shared" si="4"/>
        <v>0.8214285714285714</v>
      </c>
      <c r="S17" s="9">
        <f t="shared" si="5"/>
        <v>0.8</v>
      </c>
      <c r="T17" s="9">
        <f t="shared" si="6"/>
        <v>0.9869565217391304</v>
      </c>
      <c r="U17" s="10">
        <f t="shared" si="7"/>
        <v>0.64857142857142858</v>
      </c>
      <c r="V17" s="11">
        <f t="shared" si="8"/>
        <v>0.64857142857142847</v>
      </c>
      <c r="W17" s="12">
        <f t="shared" si="9"/>
        <v>75</v>
      </c>
      <c r="X17" s="12">
        <f t="shared" si="10"/>
        <v>69</v>
      </c>
      <c r="Y17" s="12">
        <f t="shared" si="11"/>
        <v>3.6</v>
      </c>
      <c r="Z17" s="13" t="str">
        <f t="shared" si="12"/>
        <v/>
      </c>
    </row>
    <row r="18" spans="1:26" x14ac:dyDescent="0.2">
      <c r="A18" s="14"/>
      <c r="B18" s="14"/>
      <c r="C18" s="15"/>
      <c r="D18" s="14"/>
      <c r="E18" s="14"/>
      <c r="F18" s="14"/>
      <c r="G18" s="14"/>
      <c r="H18" s="14"/>
      <c r="I18" s="14"/>
      <c r="J18" s="14"/>
      <c r="K18" s="14"/>
      <c r="L18" s="14"/>
      <c r="M18" s="14"/>
      <c r="N18" s="7" t="str">
        <f t="shared" si="0"/>
        <v/>
      </c>
      <c r="O18" s="8" t="str">
        <f t="shared" si="1"/>
        <v/>
      </c>
      <c r="P18" s="8" t="str">
        <f t="shared" si="2"/>
        <v/>
      </c>
      <c r="Q18" s="7" t="str">
        <f t="shared" si="3"/>
        <v/>
      </c>
      <c r="R18" s="9" t="str">
        <f t="shared" si="4"/>
        <v/>
      </c>
      <c r="S18" s="9" t="str">
        <f t="shared" si="5"/>
        <v/>
      </c>
      <c r="T18" s="9" t="str">
        <f t="shared" si="6"/>
        <v/>
      </c>
      <c r="U18" s="10" t="str">
        <f t="shared" si="7"/>
        <v/>
      </c>
      <c r="V18" s="11" t="str">
        <f t="shared" si="8"/>
        <v/>
      </c>
      <c r="W18" s="12" t="str">
        <f t="shared" si="9"/>
        <v/>
      </c>
      <c r="X18" s="12" t="str">
        <f t="shared" si="10"/>
        <v/>
      </c>
      <c r="Y18" s="12" t="str">
        <f t="shared" si="11"/>
        <v/>
      </c>
      <c r="Z18" s="13" t="str">
        <f t="shared" si="12"/>
        <v/>
      </c>
    </row>
    <row r="19" spans="1:26" x14ac:dyDescent="0.2">
      <c r="A19" s="14"/>
      <c r="B19" s="14"/>
      <c r="C19" s="15"/>
      <c r="D19" s="14"/>
      <c r="E19" s="14"/>
      <c r="F19" s="14"/>
      <c r="G19" s="14"/>
      <c r="H19" s="14"/>
      <c r="I19" s="14"/>
      <c r="J19" s="14"/>
      <c r="K19" s="14"/>
      <c r="L19" s="14"/>
      <c r="M19" s="14"/>
      <c r="N19" s="7" t="str">
        <f t="shared" si="0"/>
        <v/>
      </c>
      <c r="O19" s="8" t="str">
        <f t="shared" si="1"/>
        <v/>
      </c>
      <c r="P19" s="8" t="str">
        <f t="shared" si="2"/>
        <v/>
      </c>
      <c r="Q19" s="7" t="str">
        <f t="shared" si="3"/>
        <v/>
      </c>
      <c r="R19" s="9" t="str">
        <f t="shared" si="4"/>
        <v/>
      </c>
      <c r="S19" s="9" t="str">
        <f t="shared" si="5"/>
        <v/>
      </c>
      <c r="T19" s="9" t="str">
        <f t="shared" si="6"/>
        <v/>
      </c>
      <c r="U19" s="10" t="str">
        <f t="shared" si="7"/>
        <v/>
      </c>
      <c r="V19" s="11" t="str">
        <f t="shared" si="8"/>
        <v/>
      </c>
      <c r="W19" s="12" t="str">
        <f t="shared" si="9"/>
        <v/>
      </c>
      <c r="X19" s="12" t="str">
        <f t="shared" si="10"/>
        <v/>
      </c>
      <c r="Y19" s="12" t="str">
        <f t="shared" si="11"/>
        <v/>
      </c>
      <c r="Z19" s="13" t="str">
        <f t="shared" si="12"/>
        <v/>
      </c>
    </row>
    <row r="20" spans="1:26" x14ac:dyDescent="0.2">
      <c r="A20" s="14"/>
      <c r="B20" s="14"/>
      <c r="C20" s="15"/>
      <c r="D20" s="14"/>
      <c r="E20" s="14"/>
      <c r="F20" s="14"/>
      <c r="G20" s="14"/>
      <c r="H20" s="14"/>
      <c r="I20" s="14"/>
      <c r="J20" s="14"/>
      <c r="K20" s="14"/>
      <c r="L20" s="14"/>
      <c r="M20" s="14"/>
      <c r="N20" s="7" t="str">
        <f t="shared" si="0"/>
        <v/>
      </c>
      <c r="O20" s="8" t="str">
        <f t="shared" si="1"/>
        <v/>
      </c>
      <c r="P20" s="8" t="str">
        <f t="shared" si="2"/>
        <v/>
      </c>
      <c r="Q20" s="7" t="str">
        <f t="shared" si="3"/>
        <v/>
      </c>
      <c r="R20" s="9" t="str">
        <f t="shared" si="4"/>
        <v/>
      </c>
      <c r="S20" s="9" t="str">
        <f t="shared" si="5"/>
        <v/>
      </c>
      <c r="T20" s="9" t="str">
        <f t="shared" si="6"/>
        <v/>
      </c>
      <c r="U20" s="10" t="str">
        <f t="shared" si="7"/>
        <v/>
      </c>
      <c r="V20" s="11" t="str">
        <f t="shared" si="8"/>
        <v/>
      </c>
      <c r="W20" s="12" t="str">
        <f t="shared" si="9"/>
        <v/>
      </c>
      <c r="X20" s="12" t="str">
        <f t="shared" si="10"/>
        <v/>
      </c>
      <c r="Y20" s="12" t="str">
        <f t="shared" si="11"/>
        <v/>
      </c>
      <c r="Z20" s="13" t="str">
        <f t="shared" si="12"/>
        <v/>
      </c>
    </row>
    <row r="21" spans="1:26" x14ac:dyDescent="0.2">
      <c r="A21" s="14"/>
      <c r="B21" s="14"/>
      <c r="C21" s="15"/>
      <c r="D21" s="14"/>
      <c r="E21" s="14"/>
      <c r="F21" s="14"/>
      <c r="G21" s="14"/>
      <c r="H21" s="14"/>
      <c r="I21" s="14"/>
      <c r="J21" s="14"/>
      <c r="K21" s="14"/>
      <c r="L21" s="14"/>
      <c r="M21" s="14"/>
      <c r="N21" s="7" t="str">
        <f t="shared" si="0"/>
        <v/>
      </c>
      <c r="O21" s="8" t="str">
        <f t="shared" si="1"/>
        <v/>
      </c>
      <c r="P21" s="8" t="str">
        <f t="shared" si="2"/>
        <v/>
      </c>
      <c r="Q21" s="7" t="str">
        <f t="shared" si="3"/>
        <v/>
      </c>
      <c r="R21" s="9" t="str">
        <f t="shared" si="4"/>
        <v/>
      </c>
      <c r="S21" s="9" t="str">
        <f t="shared" si="5"/>
        <v/>
      </c>
      <c r="T21" s="9" t="str">
        <f t="shared" si="6"/>
        <v/>
      </c>
      <c r="U21" s="10" t="str">
        <f t="shared" si="7"/>
        <v/>
      </c>
      <c r="V21" s="11" t="str">
        <f t="shared" si="8"/>
        <v/>
      </c>
      <c r="W21" s="12" t="str">
        <f t="shared" si="9"/>
        <v/>
      </c>
      <c r="X21" s="12" t="str">
        <f t="shared" si="10"/>
        <v/>
      </c>
      <c r="Y21" s="12" t="str">
        <f t="shared" si="11"/>
        <v/>
      </c>
      <c r="Z21" s="13" t="str">
        <f t="shared" si="12"/>
        <v/>
      </c>
    </row>
    <row r="22" spans="1:26" x14ac:dyDescent="0.2">
      <c r="A22" s="14"/>
      <c r="B22" s="14"/>
      <c r="C22" s="15"/>
      <c r="D22" s="14"/>
      <c r="E22" s="14"/>
      <c r="F22" s="14"/>
      <c r="G22" s="14"/>
      <c r="H22" s="14"/>
      <c r="I22" s="14"/>
      <c r="J22" s="14"/>
      <c r="K22" s="14"/>
      <c r="L22" s="14"/>
      <c r="M22" s="14"/>
      <c r="N22" s="7" t="str">
        <f t="shared" si="0"/>
        <v/>
      </c>
      <c r="O22" s="8" t="str">
        <f t="shared" si="1"/>
        <v/>
      </c>
      <c r="P22" s="8" t="str">
        <f t="shared" si="2"/>
        <v/>
      </c>
      <c r="Q22" s="7" t="str">
        <f t="shared" si="3"/>
        <v/>
      </c>
      <c r="R22" s="9" t="str">
        <f t="shared" si="4"/>
        <v/>
      </c>
      <c r="S22" s="9" t="str">
        <f t="shared" si="5"/>
        <v/>
      </c>
      <c r="T22" s="9" t="str">
        <f t="shared" si="6"/>
        <v/>
      </c>
      <c r="U22" s="10" t="str">
        <f t="shared" si="7"/>
        <v/>
      </c>
      <c r="V22" s="11" t="str">
        <f t="shared" si="8"/>
        <v/>
      </c>
      <c r="W22" s="12" t="str">
        <f t="shared" si="9"/>
        <v/>
      </c>
      <c r="X22" s="12" t="str">
        <f t="shared" si="10"/>
        <v/>
      </c>
      <c r="Y22" s="12" t="str">
        <f t="shared" si="11"/>
        <v/>
      </c>
      <c r="Z22" s="13" t="str">
        <f t="shared" si="12"/>
        <v/>
      </c>
    </row>
    <row r="23" spans="1:26" x14ac:dyDescent="0.2">
      <c r="A23" s="14"/>
      <c r="B23" s="14"/>
      <c r="C23" s="15"/>
      <c r="D23" s="14"/>
      <c r="E23" s="14"/>
      <c r="F23" s="14"/>
      <c r="G23" s="14"/>
      <c r="H23" s="14"/>
      <c r="I23" s="14"/>
      <c r="J23" s="14"/>
      <c r="K23" s="14"/>
      <c r="L23" s="14"/>
      <c r="M23" s="14"/>
      <c r="N23" s="7" t="str">
        <f t="shared" si="0"/>
        <v/>
      </c>
      <c r="O23" s="8" t="str">
        <f t="shared" si="1"/>
        <v/>
      </c>
      <c r="P23" s="8" t="str">
        <f t="shared" si="2"/>
        <v/>
      </c>
      <c r="Q23" s="7" t="str">
        <f t="shared" si="3"/>
        <v/>
      </c>
      <c r="R23" s="9" t="str">
        <f t="shared" si="4"/>
        <v/>
      </c>
      <c r="S23" s="9" t="str">
        <f t="shared" si="5"/>
        <v/>
      </c>
      <c r="T23" s="9" t="str">
        <f t="shared" si="6"/>
        <v/>
      </c>
      <c r="U23" s="10" t="str">
        <f t="shared" si="7"/>
        <v/>
      </c>
      <c r="V23" s="11" t="str">
        <f t="shared" si="8"/>
        <v/>
      </c>
      <c r="W23" s="12" t="str">
        <f t="shared" si="9"/>
        <v/>
      </c>
      <c r="X23" s="12" t="str">
        <f t="shared" si="10"/>
        <v/>
      </c>
      <c r="Y23" s="12" t="str">
        <f t="shared" si="11"/>
        <v/>
      </c>
      <c r="Z23" s="13" t="str">
        <f t="shared" si="12"/>
        <v/>
      </c>
    </row>
    <row r="24" spans="1:26" x14ac:dyDescent="0.2">
      <c r="A24" s="14"/>
      <c r="B24" s="14"/>
      <c r="C24" s="15"/>
      <c r="D24" s="14"/>
      <c r="E24" s="14"/>
      <c r="F24" s="14"/>
      <c r="G24" s="14"/>
      <c r="H24" s="14"/>
      <c r="I24" s="14"/>
      <c r="J24" s="14"/>
      <c r="K24" s="14"/>
      <c r="L24" s="14"/>
      <c r="M24" s="14"/>
      <c r="N24" s="7" t="str">
        <f t="shared" si="0"/>
        <v/>
      </c>
      <c r="O24" s="8" t="str">
        <f t="shared" si="1"/>
        <v/>
      </c>
      <c r="P24" s="8" t="str">
        <f t="shared" si="2"/>
        <v/>
      </c>
      <c r="Q24" s="7" t="str">
        <f t="shared" si="3"/>
        <v/>
      </c>
      <c r="R24" s="9" t="str">
        <f t="shared" si="4"/>
        <v/>
      </c>
      <c r="S24" s="9" t="str">
        <f t="shared" si="5"/>
        <v/>
      </c>
      <c r="T24" s="9" t="str">
        <f t="shared" si="6"/>
        <v/>
      </c>
      <c r="U24" s="10" t="str">
        <f t="shared" si="7"/>
        <v/>
      </c>
      <c r="V24" s="11" t="str">
        <f t="shared" si="8"/>
        <v/>
      </c>
      <c r="W24" s="12" t="str">
        <f t="shared" si="9"/>
        <v/>
      </c>
      <c r="X24" s="12" t="str">
        <f t="shared" si="10"/>
        <v/>
      </c>
      <c r="Y24" s="12" t="str">
        <f t="shared" si="11"/>
        <v/>
      </c>
      <c r="Z24" s="13" t="str">
        <f t="shared" si="12"/>
        <v/>
      </c>
    </row>
    <row r="25" spans="1:26" x14ac:dyDescent="0.2">
      <c r="A25" s="14"/>
      <c r="B25" s="14"/>
      <c r="C25" s="15"/>
      <c r="D25" s="14"/>
      <c r="E25" s="14"/>
      <c r="F25" s="14"/>
      <c r="G25" s="14"/>
      <c r="H25" s="14"/>
      <c r="I25" s="14"/>
      <c r="J25" s="14"/>
      <c r="K25" s="14"/>
      <c r="L25" s="14"/>
      <c r="M25" s="14"/>
      <c r="N25" s="7" t="str">
        <f t="shared" si="0"/>
        <v/>
      </c>
      <c r="O25" s="8" t="str">
        <f t="shared" si="1"/>
        <v/>
      </c>
      <c r="P25" s="8" t="str">
        <f t="shared" si="2"/>
        <v/>
      </c>
      <c r="Q25" s="7" t="str">
        <f t="shared" si="3"/>
        <v/>
      </c>
      <c r="R25" s="9" t="str">
        <f t="shared" si="4"/>
        <v/>
      </c>
      <c r="S25" s="9" t="str">
        <f t="shared" si="5"/>
        <v/>
      </c>
      <c r="T25" s="9" t="str">
        <f t="shared" si="6"/>
        <v/>
      </c>
      <c r="U25" s="10" t="str">
        <f t="shared" si="7"/>
        <v/>
      </c>
      <c r="V25" s="11" t="str">
        <f t="shared" si="8"/>
        <v/>
      </c>
      <c r="W25" s="12" t="str">
        <f t="shared" si="9"/>
        <v/>
      </c>
      <c r="X25" s="12" t="str">
        <f t="shared" si="10"/>
        <v/>
      </c>
      <c r="Y25" s="12" t="str">
        <f t="shared" si="11"/>
        <v/>
      </c>
      <c r="Z25" s="13" t="str">
        <f t="shared" si="12"/>
        <v/>
      </c>
    </row>
    <row r="26" spans="1:26" x14ac:dyDescent="0.2">
      <c r="A26" s="14"/>
      <c r="B26" s="14"/>
      <c r="C26" s="15"/>
      <c r="D26" s="14"/>
      <c r="E26" s="14"/>
      <c r="F26" s="14"/>
      <c r="G26" s="14"/>
      <c r="H26" s="14"/>
      <c r="I26" s="14"/>
      <c r="J26" s="14"/>
      <c r="K26" s="14"/>
      <c r="L26" s="14"/>
      <c r="M26" s="14"/>
      <c r="N26" s="7" t="str">
        <f t="shared" si="0"/>
        <v/>
      </c>
      <c r="O26" s="8" t="str">
        <f t="shared" si="1"/>
        <v/>
      </c>
      <c r="P26" s="8" t="str">
        <f t="shared" si="2"/>
        <v/>
      </c>
      <c r="Q26" s="7" t="str">
        <f t="shared" si="3"/>
        <v/>
      </c>
      <c r="R26" s="9" t="str">
        <f t="shared" si="4"/>
        <v/>
      </c>
      <c r="S26" s="9" t="str">
        <f t="shared" si="5"/>
        <v/>
      </c>
      <c r="T26" s="9" t="str">
        <f t="shared" si="6"/>
        <v/>
      </c>
      <c r="U26" s="10" t="str">
        <f t="shared" si="7"/>
        <v/>
      </c>
      <c r="V26" s="11" t="str">
        <f t="shared" si="8"/>
        <v/>
      </c>
      <c r="W26" s="12" t="str">
        <f t="shared" si="9"/>
        <v/>
      </c>
      <c r="X26" s="12" t="str">
        <f t="shared" si="10"/>
        <v/>
      </c>
      <c r="Y26" s="12" t="str">
        <f t="shared" si="11"/>
        <v/>
      </c>
      <c r="Z26" s="13" t="str">
        <f t="shared" si="12"/>
        <v/>
      </c>
    </row>
    <row r="27" spans="1:26" x14ac:dyDescent="0.2">
      <c r="A27" s="14"/>
      <c r="B27" s="14"/>
      <c r="C27" s="15"/>
      <c r="D27" s="14"/>
      <c r="E27" s="14"/>
      <c r="F27" s="14"/>
      <c r="G27" s="14"/>
      <c r="H27" s="14"/>
      <c r="I27" s="14"/>
      <c r="J27" s="14"/>
      <c r="K27" s="14"/>
      <c r="L27" s="14"/>
      <c r="M27" s="14"/>
      <c r="N27" s="7" t="str">
        <f t="shared" si="0"/>
        <v/>
      </c>
      <c r="O27" s="8" t="str">
        <f t="shared" si="1"/>
        <v/>
      </c>
      <c r="P27" s="8" t="str">
        <f t="shared" si="2"/>
        <v/>
      </c>
      <c r="Q27" s="7" t="str">
        <f t="shared" si="3"/>
        <v/>
      </c>
      <c r="R27" s="9" t="str">
        <f t="shared" si="4"/>
        <v/>
      </c>
      <c r="S27" s="9" t="str">
        <f t="shared" si="5"/>
        <v/>
      </c>
      <c r="T27" s="9" t="str">
        <f t="shared" si="6"/>
        <v/>
      </c>
      <c r="U27" s="10" t="str">
        <f t="shared" si="7"/>
        <v/>
      </c>
      <c r="V27" s="11" t="str">
        <f t="shared" si="8"/>
        <v/>
      </c>
      <c r="W27" s="12" t="str">
        <f t="shared" si="9"/>
        <v/>
      </c>
      <c r="X27" s="12" t="str">
        <f t="shared" si="10"/>
        <v/>
      </c>
      <c r="Y27" s="12" t="str">
        <f t="shared" si="11"/>
        <v/>
      </c>
      <c r="Z27" s="13" t="str">
        <f t="shared" si="12"/>
        <v/>
      </c>
    </row>
    <row r="28" spans="1:26" x14ac:dyDescent="0.2">
      <c r="A28" s="14"/>
      <c r="B28" s="14"/>
      <c r="C28" s="15"/>
      <c r="D28" s="14"/>
      <c r="E28" s="14"/>
      <c r="F28" s="14"/>
      <c r="G28" s="14"/>
      <c r="H28" s="14"/>
      <c r="I28" s="14"/>
      <c r="J28" s="14"/>
      <c r="K28" s="14"/>
      <c r="L28" s="14"/>
      <c r="M28" s="14"/>
      <c r="N28" s="7" t="str">
        <f t="shared" si="0"/>
        <v/>
      </c>
      <c r="O28" s="8" t="str">
        <f t="shared" si="1"/>
        <v/>
      </c>
      <c r="P28" s="8" t="str">
        <f t="shared" si="2"/>
        <v/>
      </c>
      <c r="Q28" s="7" t="str">
        <f t="shared" si="3"/>
        <v/>
      </c>
      <c r="R28" s="9" t="str">
        <f t="shared" si="4"/>
        <v/>
      </c>
      <c r="S28" s="9" t="str">
        <f t="shared" si="5"/>
        <v/>
      </c>
      <c r="T28" s="9" t="str">
        <f t="shared" si="6"/>
        <v/>
      </c>
      <c r="U28" s="10" t="str">
        <f t="shared" si="7"/>
        <v/>
      </c>
      <c r="V28" s="11" t="str">
        <f t="shared" si="8"/>
        <v/>
      </c>
      <c r="W28" s="12" t="str">
        <f t="shared" si="9"/>
        <v/>
      </c>
      <c r="X28" s="12" t="str">
        <f t="shared" si="10"/>
        <v/>
      </c>
      <c r="Y28" s="12" t="str">
        <f t="shared" si="11"/>
        <v/>
      </c>
      <c r="Z28" s="13" t="str">
        <f t="shared" si="12"/>
        <v/>
      </c>
    </row>
    <row r="29" spans="1:26" x14ac:dyDescent="0.2">
      <c r="A29" s="14"/>
      <c r="B29" s="14"/>
      <c r="C29" s="15"/>
      <c r="D29" s="14"/>
      <c r="E29" s="14"/>
      <c r="F29" s="14"/>
      <c r="G29" s="14"/>
      <c r="H29" s="14"/>
      <c r="I29" s="14"/>
      <c r="J29" s="14"/>
      <c r="K29" s="14"/>
      <c r="L29" s="14"/>
      <c r="M29" s="14"/>
      <c r="N29" s="7" t="str">
        <f t="shared" si="0"/>
        <v/>
      </c>
      <c r="O29" s="8" t="str">
        <f t="shared" si="1"/>
        <v/>
      </c>
      <c r="P29" s="8" t="str">
        <f t="shared" si="2"/>
        <v/>
      </c>
      <c r="Q29" s="7" t="str">
        <f t="shared" si="3"/>
        <v/>
      </c>
      <c r="R29" s="9" t="str">
        <f t="shared" si="4"/>
        <v/>
      </c>
      <c r="S29" s="9" t="str">
        <f t="shared" si="5"/>
        <v/>
      </c>
      <c r="T29" s="9" t="str">
        <f t="shared" si="6"/>
        <v/>
      </c>
      <c r="U29" s="10" t="str">
        <f t="shared" si="7"/>
        <v/>
      </c>
      <c r="V29" s="11" t="str">
        <f t="shared" si="8"/>
        <v/>
      </c>
      <c r="W29" s="12" t="str">
        <f t="shared" si="9"/>
        <v/>
      </c>
      <c r="X29" s="12" t="str">
        <f t="shared" si="10"/>
        <v/>
      </c>
      <c r="Y29" s="12" t="str">
        <f t="shared" si="11"/>
        <v/>
      </c>
      <c r="Z29" s="13" t="str">
        <f t="shared" si="12"/>
        <v/>
      </c>
    </row>
    <row r="30" spans="1:26" x14ac:dyDescent="0.2">
      <c r="A30" s="14"/>
      <c r="B30" s="14"/>
      <c r="C30" s="15"/>
      <c r="D30" s="14"/>
      <c r="E30" s="14"/>
      <c r="F30" s="14"/>
      <c r="G30" s="14"/>
      <c r="H30" s="14"/>
      <c r="I30" s="14"/>
      <c r="J30" s="14"/>
      <c r="K30" s="14"/>
      <c r="L30" s="14"/>
      <c r="M30" s="14"/>
      <c r="N30" s="7" t="str">
        <f t="shared" si="0"/>
        <v/>
      </c>
      <c r="O30" s="8" t="str">
        <f t="shared" si="1"/>
        <v/>
      </c>
      <c r="P30" s="8" t="str">
        <f t="shared" si="2"/>
        <v/>
      </c>
      <c r="Q30" s="7" t="str">
        <f t="shared" si="3"/>
        <v/>
      </c>
      <c r="R30" s="9" t="str">
        <f t="shared" si="4"/>
        <v/>
      </c>
      <c r="S30" s="9" t="str">
        <f t="shared" si="5"/>
        <v/>
      </c>
      <c r="T30" s="9" t="str">
        <f t="shared" si="6"/>
        <v/>
      </c>
      <c r="U30" s="10" t="str">
        <f t="shared" si="7"/>
        <v/>
      </c>
      <c r="V30" s="11" t="str">
        <f t="shared" si="8"/>
        <v/>
      </c>
      <c r="W30" s="12" t="str">
        <f t="shared" si="9"/>
        <v/>
      </c>
      <c r="X30" s="12" t="str">
        <f t="shared" si="10"/>
        <v/>
      </c>
      <c r="Y30" s="12" t="str">
        <f t="shared" si="11"/>
        <v/>
      </c>
      <c r="Z30" s="13" t="str">
        <f t="shared" si="12"/>
        <v/>
      </c>
    </row>
    <row r="31" spans="1:26" x14ac:dyDescent="0.2">
      <c r="A31" s="14"/>
      <c r="B31" s="14"/>
      <c r="C31" s="15"/>
      <c r="D31" s="14"/>
      <c r="E31" s="14"/>
      <c r="F31" s="14"/>
      <c r="G31" s="14"/>
      <c r="H31" s="14"/>
      <c r="I31" s="14"/>
      <c r="J31" s="14"/>
      <c r="K31" s="14"/>
      <c r="L31" s="14"/>
      <c r="M31" s="14"/>
      <c r="N31" s="7" t="str">
        <f t="shared" si="0"/>
        <v/>
      </c>
      <c r="O31" s="8" t="str">
        <f t="shared" si="1"/>
        <v/>
      </c>
      <c r="P31" s="8" t="str">
        <f t="shared" si="2"/>
        <v/>
      </c>
      <c r="Q31" s="7" t="str">
        <f t="shared" si="3"/>
        <v/>
      </c>
      <c r="R31" s="9" t="str">
        <f t="shared" si="4"/>
        <v/>
      </c>
      <c r="S31" s="9" t="str">
        <f t="shared" si="5"/>
        <v/>
      </c>
      <c r="T31" s="9" t="str">
        <f t="shared" si="6"/>
        <v/>
      </c>
      <c r="U31" s="10" t="str">
        <f t="shared" si="7"/>
        <v/>
      </c>
      <c r="V31" s="11" t="str">
        <f t="shared" si="8"/>
        <v/>
      </c>
      <c r="W31" s="12" t="str">
        <f t="shared" si="9"/>
        <v/>
      </c>
      <c r="X31" s="12" t="str">
        <f t="shared" si="10"/>
        <v/>
      </c>
      <c r="Y31" s="12" t="str">
        <f t="shared" si="11"/>
        <v/>
      </c>
      <c r="Z31" s="13" t="str">
        <f t="shared" si="12"/>
        <v/>
      </c>
    </row>
    <row r="32" spans="1:26" x14ac:dyDescent="0.2">
      <c r="A32" s="14"/>
      <c r="B32" s="14"/>
      <c r="C32" s="15"/>
      <c r="D32" s="14"/>
      <c r="E32" s="14"/>
      <c r="F32" s="14"/>
      <c r="G32" s="14"/>
      <c r="H32" s="14"/>
      <c r="I32" s="14"/>
      <c r="J32" s="14"/>
      <c r="K32" s="14"/>
      <c r="L32" s="14"/>
      <c r="M32" s="14"/>
      <c r="N32" s="7" t="str">
        <f t="shared" si="0"/>
        <v/>
      </c>
      <c r="O32" s="8" t="str">
        <f t="shared" si="1"/>
        <v/>
      </c>
      <c r="P32" s="8" t="str">
        <f t="shared" si="2"/>
        <v/>
      </c>
      <c r="Q32" s="7" t="str">
        <f t="shared" si="3"/>
        <v/>
      </c>
      <c r="R32" s="9" t="str">
        <f t="shared" si="4"/>
        <v/>
      </c>
      <c r="S32" s="9" t="str">
        <f t="shared" si="5"/>
        <v/>
      </c>
      <c r="T32" s="9" t="str">
        <f t="shared" si="6"/>
        <v/>
      </c>
      <c r="U32" s="10" t="str">
        <f t="shared" si="7"/>
        <v/>
      </c>
      <c r="V32" s="11" t="str">
        <f t="shared" si="8"/>
        <v/>
      </c>
      <c r="W32" s="12" t="str">
        <f t="shared" si="9"/>
        <v/>
      </c>
      <c r="X32" s="12" t="str">
        <f t="shared" si="10"/>
        <v/>
      </c>
      <c r="Y32" s="12" t="str">
        <f t="shared" si="11"/>
        <v/>
      </c>
      <c r="Z32" s="13" t="str">
        <f t="shared" si="12"/>
        <v/>
      </c>
    </row>
    <row r="33" spans="1:26" x14ac:dyDescent="0.2">
      <c r="A33" s="14"/>
      <c r="B33" s="14"/>
      <c r="C33" s="15"/>
      <c r="D33" s="14"/>
      <c r="E33" s="14"/>
      <c r="F33" s="14"/>
      <c r="G33" s="14"/>
      <c r="H33" s="14"/>
      <c r="I33" s="14"/>
      <c r="J33" s="14"/>
      <c r="K33" s="14"/>
      <c r="L33" s="14"/>
      <c r="M33" s="14"/>
      <c r="N33" s="7" t="str">
        <f t="shared" si="0"/>
        <v/>
      </c>
      <c r="O33" s="8" t="str">
        <f t="shared" si="1"/>
        <v/>
      </c>
      <c r="P33" s="8" t="str">
        <f t="shared" si="2"/>
        <v/>
      </c>
      <c r="Q33" s="7" t="str">
        <f t="shared" si="3"/>
        <v/>
      </c>
      <c r="R33" s="9" t="str">
        <f t="shared" si="4"/>
        <v/>
      </c>
      <c r="S33" s="9" t="str">
        <f t="shared" si="5"/>
        <v/>
      </c>
      <c r="T33" s="9" t="str">
        <f t="shared" si="6"/>
        <v/>
      </c>
      <c r="U33" s="10" t="str">
        <f t="shared" si="7"/>
        <v/>
      </c>
      <c r="V33" s="11" t="str">
        <f t="shared" si="8"/>
        <v/>
      </c>
      <c r="W33" s="12" t="str">
        <f t="shared" si="9"/>
        <v/>
      </c>
      <c r="X33" s="12" t="str">
        <f t="shared" si="10"/>
        <v/>
      </c>
      <c r="Y33" s="12" t="str">
        <f t="shared" si="11"/>
        <v/>
      </c>
      <c r="Z33" s="13" t="str">
        <f t="shared" si="12"/>
        <v/>
      </c>
    </row>
    <row r="34" spans="1:26" x14ac:dyDescent="0.2">
      <c r="A34" s="14"/>
      <c r="B34" s="14"/>
      <c r="C34" s="15"/>
      <c r="D34" s="14"/>
      <c r="E34" s="14"/>
      <c r="F34" s="14"/>
      <c r="G34" s="14"/>
      <c r="H34" s="14"/>
      <c r="I34" s="14"/>
      <c r="J34" s="14"/>
      <c r="K34" s="14"/>
      <c r="L34" s="14"/>
      <c r="M34" s="14"/>
      <c r="N34" s="7" t="str">
        <f t="shared" si="0"/>
        <v/>
      </c>
      <c r="O34" s="8" t="str">
        <f t="shared" si="1"/>
        <v/>
      </c>
      <c r="P34" s="8" t="str">
        <f t="shared" si="2"/>
        <v/>
      </c>
      <c r="Q34" s="7" t="str">
        <f t="shared" si="3"/>
        <v/>
      </c>
      <c r="R34" s="9" t="str">
        <f t="shared" si="4"/>
        <v/>
      </c>
      <c r="S34" s="9" t="str">
        <f t="shared" si="5"/>
        <v/>
      </c>
      <c r="T34" s="9" t="str">
        <f t="shared" si="6"/>
        <v/>
      </c>
      <c r="U34" s="10" t="str">
        <f t="shared" si="7"/>
        <v/>
      </c>
      <c r="V34" s="11" t="str">
        <f t="shared" si="8"/>
        <v/>
      </c>
      <c r="W34" s="12" t="str">
        <f t="shared" si="9"/>
        <v/>
      </c>
      <c r="X34" s="12" t="str">
        <f t="shared" si="10"/>
        <v/>
      </c>
      <c r="Y34" s="12" t="str">
        <f t="shared" si="11"/>
        <v/>
      </c>
      <c r="Z34" s="13" t="str">
        <f t="shared" si="12"/>
        <v/>
      </c>
    </row>
    <row r="35" spans="1:26" x14ac:dyDescent="0.2">
      <c r="A35" s="14"/>
      <c r="B35" s="14"/>
      <c r="C35" s="15"/>
      <c r="D35" s="14"/>
      <c r="E35" s="14"/>
      <c r="F35" s="14"/>
      <c r="G35" s="14"/>
      <c r="H35" s="14"/>
      <c r="I35" s="14"/>
      <c r="J35" s="14"/>
      <c r="K35" s="14"/>
      <c r="L35" s="14"/>
      <c r="M35" s="14"/>
      <c r="N35" s="7" t="str">
        <f t="shared" si="0"/>
        <v/>
      </c>
      <c r="O35" s="8" t="str">
        <f t="shared" si="1"/>
        <v/>
      </c>
      <c r="P35" s="8" t="str">
        <f t="shared" si="2"/>
        <v/>
      </c>
      <c r="Q35" s="7" t="str">
        <f t="shared" si="3"/>
        <v/>
      </c>
      <c r="R35" s="9" t="str">
        <f t="shared" si="4"/>
        <v/>
      </c>
      <c r="S35" s="9" t="str">
        <f t="shared" si="5"/>
        <v/>
      </c>
      <c r="T35" s="9" t="str">
        <f t="shared" si="6"/>
        <v/>
      </c>
      <c r="U35" s="10" t="str">
        <f t="shared" si="7"/>
        <v/>
      </c>
      <c r="V35" s="11" t="str">
        <f t="shared" si="8"/>
        <v/>
      </c>
      <c r="W35" s="12" t="str">
        <f t="shared" si="9"/>
        <v/>
      </c>
      <c r="X35" s="12" t="str">
        <f t="shared" si="10"/>
        <v/>
      </c>
      <c r="Y35" s="12" t="str">
        <f t="shared" si="11"/>
        <v/>
      </c>
      <c r="Z35" s="13" t="str">
        <f t="shared" si="12"/>
        <v/>
      </c>
    </row>
    <row r="36" spans="1:26" x14ac:dyDescent="0.2">
      <c r="A36" s="14"/>
      <c r="B36" s="14"/>
      <c r="C36" s="15"/>
      <c r="D36" s="14"/>
      <c r="E36" s="14"/>
      <c r="F36" s="14"/>
      <c r="G36" s="14"/>
      <c r="H36" s="14"/>
      <c r="I36" s="14"/>
      <c r="J36" s="14"/>
      <c r="K36" s="14"/>
      <c r="L36" s="14"/>
      <c r="M36" s="14"/>
      <c r="N36" s="7" t="str">
        <f t="shared" si="0"/>
        <v/>
      </c>
      <c r="O36" s="8" t="str">
        <f t="shared" si="1"/>
        <v/>
      </c>
      <c r="P36" s="8" t="str">
        <f t="shared" si="2"/>
        <v/>
      </c>
      <c r="Q36" s="7" t="str">
        <f t="shared" si="3"/>
        <v/>
      </c>
      <c r="R36" s="9" t="str">
        <f t="shared" si="4"/>
        <v/>
      </c>
      <c r="S36" s="9" t="str">
        <f t="shared" si="5"/>
        <v/>
      </c>
      <c r="T36" s="9" t="str">
        <f t="shared" si="6"/>
        <v/>
      </c>
      <c r="U36" s="10" t="str">
        <f t="shared" si="7"/>
        <v/>
      </c>
      <c r="V36" s="11" t="str">
        <f t="shared" si="8"/>
        <v/>
      </c>
      <c r="W36" s="12" t="str">
        <f t="shared" si="9"/>
        <v/>
      </c>
      <c r="X36" s="12" t="str">
        <f t="shared" si="10"/>
        <v/>
      </c>
      <c r="Y36" s="12" t="str">
        <f t="shared" si="11"/>
        <v/>
      </c>
      <c r="Z36" s="13" t="str">
        <f t="shared" si="12"/>
        <v/>
      </c>
    </row>
    <row r="37" spans="1:26" x14ac:dyDescent="0.2">
      <c r="A37" s="14"/>
      <c r="B37" s="14"/>
      <c r="C37" s="15"/>
      <c r="D37" s="14"/>
      <c r="E37" s="14"/>
      <c r="F37" s="14"/>
      <c r="G37" s="14"/>
      <c r="H37" s="14"/>
      <c r="I37" s="14"/>
      <c r="J37" s="14"/>
      <c r="K37" s="14"/>
      <c r="L37" s="14"/>
      <c r="M37" s="14"/>
      <c r="N37" s="7" t="str">
        <f t="shared" si="0"/>
        <v/>
      </c>
      <c r="O37" s="8" t="str">
        <f t="shared" si="1"/>
        <v/>
      </c>
      <c r="P37" s="8" t="str">
        <f t="shared" si="2"/>
        <v/>
      </c>
      <c r="Q37" s="7" t="str">
        <f t="shared" si="3"/>
        <v/>
      </c>
      <c r="R37" s="9" t="str">
        <f t="shared" si="4"/>
        <v/>
      </c>
      <c r="S37" s="9" t="str">
        <f t="shared" si="5"/>
        <v/>
      </c>
      <c r="T37" s="9" t="str">
        <f t="shared" si="6"/>
        <v/>
      </c>
      <c r="U37" s="10" t="str">
        <f t="shared" si="7"/>
        <v/>
      </c>
      <c r="V37" s="11" t="str">
        <f t="shared" si="8"/>
        <v/>
      </c>
      <c r="W37" s="12" t="str">
        <f t="shared" si="9"/>
        <v/>
      </c>
      <c r="X37" s="12" t="str">
        <f t="shared" si="10"/>
        <v/>
      </c>
      <c r="Y37" s="12" t="str">
        <f t="shared" si="11"/>
        <v/>
      </c>
      <c r="Z37" s="13" t="str">
        <f t="shared" si="12"/>
        <v/>
      </c>
    </row>
    <row r="38" spans="1:26" x14ac:dyDescent="0.2">
      <c r="A38" s="14"/>
      <c r="B38" s="14"/>
      <c r="C38" s="15"/>
      <c r="D38" s="14"/>
      <c r="E38" s="14"/>
      <c r="F38" s="14"/>
      <c r="G38" s="14"/>
      <c r="H38" s="14"/>
      <c r="I38" s="14"/>
      <c r="J38" s="14"/>
      <c r="K38" s="14"/>
      <c r="L38" s="14"/>
      <c r="M38" s="14"/>
      <c r="N38" s="7" t="str">
        <f t="shared" si="0"/>
        <v/>
      </c>
      <c r="O38" s="8" t="str">
        <f t="shared" si="1"/>
        <v/>
      </c>
      <c r="P38" s="8" t="str">
        <f t="shared" si="2"/>
        <v/>
      </c>
      <c r="Q38" s="7" t="str">
        <f t="shared" si="3"/>
        <v/>
      </c>
      <c r="R38" s="9" t="str">
        <f t="shared" si="4"/>
        <v/>
      </c>
      <c r="S38" s="9" t="str">
        <f t="shared" si="5"/>
        <v/>
      </c>
      <c r="T38" s="9" t="str">
        <f t="shared" si="6"/>
        <v/>
      </c>
      <c r="U38" s="10" t="str">
        <f t="shared" si="7"/>
        <v/>
      </c>
      <c r="V38" s="11" t="str">
        <f t="shared" si="8"/>
        <v/>
      </c>
      <c r="W38" s="12" t="str">
        <f t="shared" si="9"/>
        <v/>
      </c>
      <c r="X38" s="12" t="str">
        <f t="shared" si="10"/>
        <v/>
      </c>
      <c r="Y38" s="12" t="str">
        <f t="shared" si="11"/>
        <v/>
      </c>
      <c r="Z38" s="13" t="str">
        <f t="shared" si="12"/>
        <v/>
      </c>
    </row>
    <row r="39" spans="1:26" x14ac:dyDescent="0.2">
      <c r="A39" s="14"/>
      <c r="B39" s="14"/>
      <c r="C39" s="15"/>
      <c r="D39" s="14"/>
      <c r="E39" s="14"/>
      <c r="F39" s="14"/>
      <c r="G39" s="14"/>
      <c r="H39" s="14"/>
      <c r="I39" s="14"/>
      <c r="J39" s="14"/>
      <c r="K39" s="14"/>
      <c r="L39" s="14"/>
      <c r="M39" s="14"/>
      <c r="N39" s="7" t="str">
        <f t="shared" si="0"/>
        <v/>
      </c>
      <c r="O39" s="8" t="str">
        <f t="shared" si="1"/>
        <v/>
      </c>
      <c r="P39" s="8" t="str">
        <f t="shared" si="2"/>
        <v/>
      </c>
      <c r="Q39" s="7" t="str">
        <f t="shared" si="3"/>
        <v/>
      </c>
      <c r="R39" s="9" t="str">
        <f t="shared" si="4"/>
        <v/>
      </c>
      <c r="S39" s="9" t="str">
        <f t="shared" si="5"/>
        <v/>
      </c>
      <c r="T39" s="9" t="str">
        <f t="shared" si="6"/>
        <v/>
      </c>
      <c r="U39" s="10" t="str">
        <f t="shared" si="7"/>
        <v/>
      </c>
      <c r="V39" s="11" t="str">
        <f t="shared" si="8"/>
        <v/>
      </c>
      <c r="W39" s="12" t="str">
        <f t="shared" si="9"/>
        <v/>
      </c>
      <c r="X39" s="12" t="str">
        <f t="shared" si="10"/>
        <v/>
      </c>
      <c r="Y39" s="12" t="str">
        <f t="shared" si="11"/>
        <v/>
      </c>
      <c r="Z39" s="13" t="str">
        <f t="shared" si="12"/>
        <v/>
      </c>
    </row>
    <row r="40" spans="1:26" x14ac:dyDescent="0.2">
      <c r="A40" s="14"/>
      <c r="B40" s="14"/>
      <c r="C40" s="15"/>
      <c r="D40" s="14"/>
      <c r="E40" s="14"/>
      <c r="F40" s="14"/>
      <c r="G40" s="14"/>
      <c r="H40" s="14"/>
      <c r="I40" s="14"/>
      <c r="J40" s="14"/>
      <c r="K40" s="14"/>
      <c r="L40" s="14"/>
      <c r="M40" s="14"/>
      <c r="N40" s="7" t="str">
        <f t="shared" si="0"/>
        <v/>
      </c>
      <c r="O40" s="8" t="str">
        <f t="shared" si="1"/>
        <v/>
      </c>
      <c r="P40" s="8" t="str">
        <f t="shared" si="2"/>
        <v/>
      </c>
      <c r="Q40" s="7" t="str">
        <f t="shared" si="3"/>
        <v/>
      </c>
      <c r="R40" s="9" t="str">
        <f t="shared" si="4"/>
        <v/>
      </c>
      <c r="S40" s="9" t="str">
        <f t="shared" si="5"/>
        <v/>
      </c>
      <c r="T40" s="9" t="str">
        <f t="shared" si="6"/>
        <v/>
      </c>
      <c r="U40" s="10" t="str">
        <f t="shared" si="7"/>
        <v/>
      </c>
      <c r="V40" s="11" t="str">
        <f t="shared" si="8"/>
        <v/>
      </c>
      <c r="W40" s="12" t="str">
        <f t="shared" si="9"/>
        <v/>
      </c>
      <c r="X40" s="12" t="str">
        <f t="shared" si="10"/>
        <v/>
      </c>
      <c r="Y40" s="12" t="str">
        <f t="shared" si="11"/>
        <v/>
      </c>
      <c r="Z40" s="13" t="str">
        <f t="shared" si="12"/>
        <v/>
      </c>
    </row>
    <row r="41" spans="1:26" x14ac:dyDescent="0.2">
      <c r="A41" s="14"/>
      <c r="B41" s="14"/>
      <c r="C41" s="15"/>
      <c r="D41" s="14"/>
      <c r="E41" s="14"/>
      <c r="F41" s="14"/>
      <c r="G41" s="14"/>
      <c r="H41" s="14"/>
      <c r="I41" s="14"/>
      <c r="J41" s="14"/>
      <c r="K41" s="14"/>
      <c r="L41" s="14"/>
      <c r="M41" s="14"/>
      <c r="N41" s="7" t="str">
        <f t="shared" si="0"/>
        <v/>
      </c>
      <c r="O41" s="8" t="str">
        <f t="shared" si="1"/>
        <v/>
      </c>
      <c r="P41" s="8" t="str">
        <f t="shared" si="2"/>
        <v/>
      </c>
      <c r="Q41" s="7" t="str">
        <f t="shared" si="3"/>
        <v/>
      </c>
      <c r="R41" s="9" t="str">
        <f t="shared" si="4"/>
        <v/>
      </c>
      <c r="S41" s="9" t="str">
        <f t="shared" si="5"/>
        <v/>
      </c>
      <c r="T41" s="9" t="str">
        <f t="shared" si="6"/>
        <v/>
      </c>
      <c r="U41" s="10" t="str">
        <f t="shared" si="7"/>
        <v/>
      </c>
      <c r="V41" s="11" t="str">
        <f t="shared" si="8"/>
        <v/>
      </c>
      <c r="W41" s="12" t="str">
        <f t="shared" si="9"/>
        <v/>
      </c>
      <c r="X41" s="12" t="str">
        <f t="shared" si="10"/>
        <v/>
      </c>
      <c r="Y41" s="12" t="str">
        <f t="shared" si="11"/>
        <v/>
      </c>
      <c r="Z41" s="13" t="str">
        <f t="shared" si="12"/>
        <v/>
      </c>
    </row>
    <row r="42" spans="1:26" x14ac:dyDescent="0.2">
      <c r="A42" s="14"/>
      <c r="B42" s="14"/>
      <c r="C42" s="15"/>
      <c r="D42" s="14"/>
      <c r="E42" s="14"/>
      <c r="F42" s="14"/>
      <c r="G42" s="14"/>
      <c r="H42" s="14"/>
      <c r="I42" s="14"/>
      <c r="J42" s="14"/>
      <c r="K42" s="14"/>
      <c r="L42" s="14"/>
      <c r="M42" s="14"/>
      <c r="N42" s="7" t="str">
        <f t="shared" si="0"/>
        <v/>
      </c>
      <c r="O42" s="8" t="str">
        <f t="shared" si="1"/>
        <v/>
      </c>
      <c r="P42" s="8" t="str">
        <f t="shared" si="2"/>
        <v/>
      </c>
      <c r="Q42" s="7" t="str">
        <f t="shared" si="3"/>
        <v/>
      </c>
      <c r="R42" s="9" t="str">
        <f t="shared" si="4"/>
        <v/>
      </c>
      <c r="S42" s="9" t="str">
        <f t="shared" si="5"/>
        <v/>
      </c>
      <c r="T42" s="9" t="str">
        <f t="shared" si="6"/>
        <v/>
      </c>
      <c r="U42" s="10" t="str">
        <f t="shared" si="7"/>
        <v/>
      </c>
      <c r="V42" s="11" t="str">
        <f t="shared" si="8"/>
        <v/>
      </c>
      <c r="W42" s="12" t="str">
        <f t="shared" si="9"/>
        <v/>
      </c>
      <c r="X42" s="12" t="str">
        <f t="shared" si="10"/>
        <v/>
      </c>
      <c r="Y42" s="12" t="str">
        <f t="shared" si="11"/>
        <v/>
      </c>
      <c r="Z42" s="13" t="str">
        <f t="shared" si="12"/>
        <v/>
      </c>
    </row>
    <row r="43" spans="1:26" x14ac:dyDescent="0.2">
      <c r="A43" s="14"/>
      <c r="B43" s="14"/>
      <c r="C43" s="15"/>
      <c r="D43" s="14"/>
      <c r="E43" s="14"/>
      <c r="F43" s="14"/>
      <c r="G43" s="14"/>
      <c r="H43" s="14"/>
      <c r="I43" s="14"/>
      <c r="J43" s="14"/>
      <c r="K43" s="14"/>
      <c r="L43" s="14"/>
      <c r="M43" s="14"/>
      <c r="N43" s="7" t="str">
        <f t="shared" si="0"/>
        <v/>
      </c>
      <c r="O43" s="8" t="str">
        <f t="shared" si="1"/>
        <v/>
      </c>
      <c r="P43" s="8" t="str">
        <f t="shared" si="2"/>
        <v/>
      </c>
      <c r="Q43" s="7" t="str">
        <f t="shared" si="3"/>
        <v/>
      </c>
      <c r="R43" s="9" t="str">
        <f t="shared" si="4"/>
        <v/>
      </c>
      <c r="S43" s="9" t="str">
        <f t="shared" si="5"/>
        <v/>
      </c>
      <c r="T43" s="9" t="str">
        <f t="shared" si="6"/>
        <v/>
      </c>
      <c r="U43" s="10" t="str">
        <f t="shared" si="7"/>
        <v/>
      </c>
      <c r="V43" s="11" t="str">
        <f t="shared" si="8"/>
        <v/>
      </c>
      <c r="W43" s="12" t="str">
        <f t="shared" si="9"/>
        <v/>
      </c>
      <c r="X43" s="12" t="str">
        <f t="shared" si="10"/>
        <v/>
      </c>
      <c r="Y43" s="12" t="str">
        <f t="shared" si="11"/>
        <v/>
      </c>
      <c r="Z43" s="13" t="str">
        <f t="shared" si="12"/>
        <v/>
      </c>
    </row>
    <row r="44" spans="1:26" x14ac:dyDescent="0.2">
      <c r="A44" s="14"/>
      <c r="B44" s="14"/>
      <c r="C44" s="15"/>
      <c r="D44" s="14"/>
      <c r="E44" s="14"/>
      <c r="F44" s="14"/>
      <c r="G44" s="14"/>
      <c r="H44" s="14"/>
      <c r="I44" s="14"/>
      <c r="J44" s="14"/>
      <c r="K44" s="14"/>
      <c r="L44" s="14"/>
      <c r="M44" s="14"/>
      <c r="N44" s="7" t="str">
        <f t="shared" si="0"/>
        <v/>
      </c>
      <c r="O44" s="8" t="str">
        <f t="shared" si="1"/>
        <v/>
      </c>
      <c r="P44" s="8" t="str">
        <f t="shared" si="2"/>
        <v/>
      </c>
      <c r="Q44" s="7" t="str">
        <f t="shared" si="3"/>
        <v/>
      </c>
      <c r="R44" s="9" t="str">
        <f t="shared" si="4"/>
        <v/>
      </c>
      <c r="S44" s="9" t="str">
        <f t="shared" si="5"/>
        <v/>
      </c>
      <c r="T44" s="9" t="str">
        <f t="shared" si="6"/>
        <v/>
      </c>
      <c r="U44" s="10" t="str">
        <f t="shared" si="7"/>
        <v/>
      </c>
      <c r="V44" s="11" t="str">
        <f t="shared" si="8"/>
        <v/>
      </c>
      <c r="W44" s="12" t="str">
        <f t="shared" si="9"/>
        <v/>
      </c>
      <c r="X44" s="12" t="str">
        <f t="shared" si="10"/>
        <v/>
      </c>
      <c r="Y44" s="12" t="str">
        <f t="shared" si="11"/>
        <v/>
      </c>
      <c r="Z44" s="13" t="str">
        <f t="shared" si="12"/>
        <v/>
      </c>
    </row>
    <row r="45" spans="1:26" x14ac:dyDescent="0.2">
      <c r="A45" s="14"/>
      <c r="B45" s="14"/>
      <c r="C45" s="15"/>
      <c r="D45" s="14"/>
      <c r="E45" s="14"/>
      <c r="F45" s="14"/>
      <c r="G45" s="14"/>
      <c r="H45" s="14"/>
      <c r="I45" s="14"/>
      <c r="J45" s="14"/>
      <c r="K45" s="14"/>
      <c r="L45" s="14"/>
      <c r="M45" s="14"/>
      <c r="N45" s="7" t="str">
        <f t="shared" si="0"/>
        <v/>
      </c>
      <c r="O45" s="8" t="str">
        <f t="shared" si="1"/>
        <v/>
      </c>
      <c r="P45" s="8" t="str">
        <f t="shared" si="2"/>
        <v/>
      </c>
      <c r="Q45" s="7" t="str">
        <f t="shared" si="3"/>
        <v/>
      </c>
      <c r="R45" s="9" t="str">
        <f t="shared" si="4"/>
        <v/>
      </c>
      <c r="S45" s="9" t="str">
        <f t="shared" si="5"/>
        <v/>
      </c>
      <c r="T45" s="9" t="str">
        <f t="shared" si="6"/>
        <v/>
      </c>
      <c r="U45" s="10" t="str">
        <f t="shared" si="7"/>
        <v/>
      </c>
      <c r="V45" s="11" t="str">
        <f t="shared" si="8"/>
        <v/>
      </c>
      <c r="W45" s="12" t="str">
        <f t="shared" si="9"/>
        <v/>
      </c>
      <c r="X45" s="12" t="str">
        <f t="shared" si="10"/>
        <v/>
      </c>
      <c r="Y45" s="12" t="str">
        <f t="shared" si="11"/>
        <v/>
      </c>
      <c r="Z45" s="13" t="str">
        <f t="shared" si="12"/>
        <v/>
      </c>
    </row>
  </sheetData>
  <conditionalFormatting sqref="Z6:Z45">
    <cfRule type="expression" dxfId="0" priority="1">
      <formula>LEN(Z6)&gt;0</formula>
    </cfRule>
  </conditionalFormatting>
  <pageMargins left="0.75" right="0.75" top="1" bottom="1" header="0.5" footer="0.5"/>
  <pageSetup fitToHeight="0" orientation="landscape"/>
  <legacy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P15"/>
  <sheetViews>
    <sheetView showGridLines="0" workbookViewId="0"/>
  </sheetViews>
  <sheetFormatPr baseColWidth="10" defaultColWidth="8.83203125" defaultRowHeight="15" x14ac:dyDescent="0.2"/>
  <cols>
    <col min="1" max="1" width="22" customWidth="1"/>
    <col min="2" max="2" width="8" customWidth="1"/>
    <col min="3" max="3" width="11" customWidth="1"/>
    <col min="4" max="4" width="10" customWidth="1"/>
    <col min="5" max="5" width="11" customWidth="1"/>
    <col min="6" max="10" width="9" customWidth="1"/>
    <col min="11" max="12" width="11" customWidth="1"/>
    <col min="13" max="13" width="8" customWidth="1"/>
    <col min="14" max="16" width="10" customWidth="1"/>
  </cols>
  <sheetData>
    <row r="1" spans="1:16" ht="18" x14ac:dyDescent="0.2">
      <c r="A1" s="1" t="s">
        <v>41</v>
      </c>
    </row>
    <row r="2" spans="1:16" x14ac:dyDescent="0.2">
      <c r="A2" s="2" t="s">
        <v>42</v>
      </c>
    </row>
    <row r="4" spans="1:16" ht="42" customHeight="1" x14ac:dyDescent="0.2">
      <c r="A4" s="4" t="s">
        <v>5</v>
      </c>
      <c r="B4" s="4" t="s">
        <v>43</v>
      </c>
      <c r="C4" s="4" t="s">
        <v>16</v>
      </c>
      <c r="D4" s="4" t="s">
        <v>17</v>
      </c>
      <c r="E4" s="4" t="s">
        <v>18</v>
      </c>
      <c r="F4" s="4" t="s">
        <v>14</v>
      </c>
      <c r="G4" s="4" t="s">
        <v>19</v>
      </c>
      <c r="H4" s="4" t="s">
        <v>20</v>
      </c>
      <c r="I4" s="4" t="s">
        <v>21</v>
      </c>
      <c r="J4" s="4" t="s">
        <v>22</v>
      </c>
      <c r="K4" s="4" t="s">
        <v>44</v>
      </c>
      <c r="L4" s="16" t="s">
        <v>45</v>
      </c>
      <c r="M4" s="4" t="s">
        <v>46</v>
      </c>
      <c r="N4" s="4" t="s">
        <v>25</v>
      </c>
      <c r="O4" s="4" t="s">
        <v>26</v>
      </c>
      <c r="P4" s="4" t="s">
        <v>27</v>
      </c>
    </row>
    <row r="5" spans="1:16" x14ac:dyDescent="0.2">
      <c r="A5" s="17" t="s">
        <v>31</v>
      </c>
      <c r="B5" s="7">
        <f>IF($A5="","",COUNTIFS('Nhập theo ca'!$C$6:$C$45,$A5,'Nhập theo ca'!$N$6:$N$45,"&gt;0"))</f>
        <v>4</v>
      </c>
      <c r="C5" s="18">
        <f>IF($A5="","",SUMIFS('Nhập theo ca'!$N$6:$N$45,'Nhập theo ca'!$C$6:$C$45,$A5,'Nhập theo ca'!$N$6:$N$45,"&gt;0"))</f>
        <v>1650</v>
      </c>
      <c r="D5" s="18">
        <f>IF($A5="","",SUMIFS('Nhập theo ca'!$O$6:$O$45,'Nhập theo ca'!$C$6:$C$45,$A5,'Nhập theo ca'!$N$6:$N$45,"&gt;0"))</f>
        <v>1455</v>
      </c>
      <c r="E5" s="8">
        <f>IF($A5="","",SUMIFS('Nhập theo ca'!$P$6:$P$45,'Nhập theo ca'!$C$6:$C$45,$A5,'Nhập theo ca'!$N$6:$N$45,"&gt;0"))</f>
        <v>1311</v>
      </c>
      <c r="F5" s="18">
        <f>IF($A5="","",SUMIFS('Nhập theo ca'!$L$6:$L$45,'Nhập theo ca'!$C$6:$C$45,$A5,'Nhập theo ca'!$N$6:$N$45,"&gt;0"))</f>
        <v>1311</v>
      </c>
      <c r="G5" s="18">
        <f>IF($A5="","",SUMIFS('Nhập theo ca'!$Q$6:$Q$45,'Nhập theo ca'!$C$6:$C$45,$A5,'Nhập theo ca'!$N$6:$N$45,"&gt;0"))</f>
        <v>1288</v>
      </c>
      <c r="H5" s="9">
        <f t="shared" ref="H5:H12" si="0">IF($A5="","",IF(C5&lt;=0,"",D5/C5))</f>
        <v>0.88181818181818183</v>
      </c>
      <c r="I5" s="9">
        <f t="shared" ref="I5:I12" si="1">IF($A5="","",IF(OR(H5="",D5&lt;=0),"",E5/D5))</f>
        <v>0.90103092783505156</v>
      </c>
      <c r="J5" s="9">
        <f t="shared" ref="J5:J12" si="2">IF($A5="","",IF(OR(H5="",F5&lt;=0),"",G5/F5))</f>
        <v>0.98245614035087714</v>
      </c>
      <c r="K5" s="10">
        <f t="shared" ref="K5:K12" si="3">IF($A5="","",IF(OR(H5="",I5="",J5=""),"",H5*I5*J5))</f>
        <v>0.78060606060606053</v>
      </c>
      <c r="L5" s="11">
        <f>IF($A5="","",IF(B5&lt;=0,"",AVERAGEIFS('Nhập theo ca'!$U$6:$U$45,'Nhập theo ca'!$C$6:$C$45,$A5,'Nhập theo ca'!$N$6:$N$45,"&gt;0")))</f>
        <v>0.77967032967032956</v>
      </c>
      <c r="M5" s="7">
        <f>IF($A5="","",COUNTIFS('Nhập theo ca'!$C$6:$C$45,$A5,'Nhập theo ca'!$N$6:$N$45,"&gt;0",'Nhập theo ca'!$S$6:$S$45,"&gt;1"))</f>
        <v>0</v>
      </c>
      <c r="N5" s="18">
        <f>IF($A5="","",SUMIFS('Nhập theo ca'!$W$6:$W$45,'Nhập theo ca'!$C$6:$C$45,$A5,'Nhập theo ca'!$N$6:$N$45,"&gt;0"))</f>
        <v>195</v>
      </c>
      <c r="O5" s="8">
        <f>IF($A5="","",SUMIFS('Nhập theo ca'!$X$6:$X$45,'Nhập theo ca'!$C$6:$C$45,$A5,'Nhập theo ca'!$N$6:$N$45,"&gt;0"))</f>
        <v>144</v>
      </c>
      <c r="P5" s="8">
        <f>IF($A5="","",SUMIFS('Nhập theo ca'!$Y$6:$Y$45,'Nhập theo ca'!$C$6:$C$45,$A5,'Nhập theo ca'!$N$6:$N$45,"&gt;0"))</f>
        <v>23</v>
      </c>
    </row>
    <row r="6" spans="1:16" x14ac:dyDescent="0.2">
      <c r="A6" s="17" t="s">
        <v>33</v>
      </c>
      <c r="B6" s="7">
        <f>IF($A6="","",COUNTIFS('Nhập theo ca'!$C$6:$C$45,$A6,'Nhập theo ca'!$N$6:$N$45,"&gt;0"))</f>
        <v>3</v>
      </c>
      <c r="C6" s="18">
        <f>IF($A6="","",SUMIFS('Nhập theo ca'!$N$6:$N$45,'Nhập theo ca'!$C$6:$C$45,$A6,'Nhập theo ca'!$N$6:$N$45,"&gt;0"))</f>
        <v>1260</v>
      </c>
      <c r="D6" s="18">
        <f>IF($A6="","",SUMIFS('Nhập theo ca'!$O$6:$O$45,'Nhập theo ca'!$C$6:$C$45,$A6,'Nhập theo ca'!$N$6:$N$45,"&gt;0"))</f>
        <v>1100</v>
      </c>
      <c r="E6" s="8">
        <f>IF($A6="","",SUMIFS('Nhập theo ca'!$P$6:$P$45,'Nhập theo ca'!$C$6:$C$45,$A6,'Nhập theo ca'!$N$6:$N$45,"&gt;0"))</f>
        <v>960.75</v>
      </c>
      <c r="F6" s="18">
        <f>IF($A6="","",SUMIFS('Nhập theo ca'!$L$6:$L$45,'Nhập theo ca'!$C$6:$C$45,$A6,'Nhập theo ca'!$N$6:$N$45,"&gt;0"))</f>
        <v>1281</v>
      </c>
      <c r="G6" s="18">
        <f>IF($A6="","",SUMIFS('Nhập theo ca'!$Q$6:$Q$45,'Nhập theo ca'!$C$6:$C$45,$A6,'Nhập theo ca'!$N$6:$N$45,"&gt;0"))</f>
        <v>1260</v>
      </c>
      <c r="H6" s="9">
        <f t="shared" si="0"/>
        <v>0.87301587301587302</v>
      </c>
      <c r="I6" s="9">
        <f t="shared" si="1"/>
        <v>0.87340909090909091</v>
      </c>
      <c r="J6" s="9">
        <f t="shared" si="2"/>
        <v>0.98360655737704916</v>
      </c>
      <c r="K6" s="10">
        <f t="shared" si="3"/>
        <v>0.74999999999999989</v>
      </c>
      <c r="L6" s="11">
        <f>IF($A6="","",IF(B6&lt;=0,"",AVERAGEIFS('Nhập theo ca'!$U$6:$U$45,'Nhập theo ca'!$C$6:$C$45,$A6,'Nhập theo ca'!$N$6:$N$45,"&gt;0")))</f>
        <v>0.75</v>
      </c>
      <c r="M6" s="7">
        <f>IF($A6="","",COUNTIFS('Nhập theo ca'!$C$6:$C$45,$A6,'Nhập theo ca'!$N$6:$N$45,"&gt;0",'Nhập theo ca'!$S$6:$S$45,"&gt;1"))</f>
        <v>0</v>
      </c>
      <c r="N6" s="18">
        <f>IF($A6="","",SUMIFS('Nhập theo ca'!$W$6:$W$45,'Nhập theo ca'!$C$6:$C$45,$A6,'Nhập theo ca'!$N$6:$N$45,"&gt;0"))</f>
        <v>160</v>
      </c>
      <c r="O6" s="8">
        <f>IF($A6="","",SUMIFS('Nhập theo ca'!$X$6:$X$45,'Nhập theo ca'!$C$6:$C$45,$A6,'Nhập theo ca'!$N$6:$N$45,"&gt;0"))</f>
        <v>139.25</v>
      </c>
      <c r="P6" s="8">
        <f>IF($A6="","",SUMIFS('Nhập theo ca'!$Y$6:$Y$45,'Nhập theo ca'!$C$6:$C$45,$A6,'Nhập theo ca'!$N$6:$N$45,"&gt;0"))</f>
        <v>15.75</v>
      </c>
    </row>
    <row r="7" spans="1:16" x14ac:dyDescent="0.2">
      <c r="A7" s="17" t="s">
        <v>35</v>
      </c>
      <c r="B7" s="7">
        <f>IF($A7="","",COUNTIFS('Nhập theo ca'!$C$6:$C$45,$A7,'Nhập theo ca'!$N$6:$N$45,"&gt;0"))</f>
        <v>4</v>
      </c>
      <c r="C7" s="18">
        <f>IF($A7="","",SUMIFS('Nhập theo ca'!$N$6:$N$45,'Nhập theo ca'!$C$6:$C$45,$A7,'Nhập theo ca'!$N$6:$N$45,"&gt;0"))</f>
        <v>1680</v>
      </c>
      <c r="D7" s="18">
        <f>IF($A7="","",SUMIFS('Nhập theo ca'!$O$6:$O$45,'Nhập theo ca'!$C$6:$C$45,$A7,'Nhập theo ca'!$N$6:$N$45,"&gt;0"))</f>
        <v>1355</v>
      </c>
      <c r="E7" s="8">
        <f>IF($A7="","",SUMIFS('Nhập theo ca'!$P$6:$P$45,'Nhập theo ca'!$C$6:$C$45,$A7,'Nhập theo ca'!$N$6:$N$45,"&gt;0"))</f>
        <v>1342.8</v>
      </c>
      <c r="F7" s="18">
        <f>IF($A7="","",SUMIFS('Nhập theo ca'!$L$6:$L$45,'Nhập theo ca'!$C$6:$C$45,$A7,'Nhập theo ca'!$N$6:$N$45,"&gt;0"))</f>
        <v>4350</v>
      </c>
      <c r="G7" s="18">
        <f>IF($A7="","",SUMIFS('Nhập theo ca'!$Q$6:$Q$45,'Nhập theo ca'!$C$6:$C$45,$A7,'Nhập theo ca'!$N$6:$N$45,"&gt;0"))</f>
        <v>4285</v>
      </c>
      <c r="H7" s="9">
        <f t="shared" si="0"/>
        <v>0.80654761904761907</v>
      </c>
      <c r="I7" s="9">
        <f t="shared" si="1"/>
        <v>0.99099630996309962</v>
      </c>
      <c r="J7" s="9">
        <f t="shared" si="2"/>
        <v>0.98505747126436782</v>
      </c>
      <c r="K7" s="10">
        <f t="shared" si="3"/>
        <v>0.78734236453201967</v>
      </c>
      <c r="L7" s="11">
        <f>IF($A7="","",IF(B7&lt;=0,"",AVERAGEIFS('Nhập theo ca'!$U$6:$U$45,'Nhập theo ca'!$C$6:$C$45,$A7,'Nhập theo ca'!$N$6:$N$45,"&gt;0")))</f>
        <v>0.78672619047619052</v>
      </c>
      <c r="M7" s="7">
        <f>IF($A7="","",COUNTIFS('Nhập theo ca'!$C$6:$C$45,$A7,'Nhập theo ca'!$N$6:$N$45,"&gt;0",'Nhập theo ca'!$S$6:$S$45,"&gt;1"))</f>
        <v>2</v>
      </c>
      <c r="N7" s="18">
        <f>IF($A7="","",SUMIFS('Nhập theo ca'!$W$6:$W$45,'Nhập theo ca'!$C$6:$C$45,$A7,'Nhập theo ca'!$N$6:$N$45,"&gt;0"))</f>
        <v>325</v>
      </c>
      <c r="O7" s="8">
        <f>IF($A7="","",SUMIFS('Nhập theo ca'!$X$6:$X$45,'Nhập theo ca'!$C$6:$C$45,$A7,'Nhập theo ca'!$N$6:$N$45,"&gt;0"))</f>
        <v>12.199999999999989</v>
      </c>
      <c r="P7" s="8">
        <f>IF($A7="","",SUMIFS('Nhập theo ca'!$Y$6:$Y$45,'Nhập theo ca'!$C$6:$C$45,$A7,'Nhập theo ca'!$N$6:$N$45,"&gt;0"))</f>
        <v>21.1</v>
      </c>
    </row>
    <row r="8" spans="1:16" x14ac:dyDescent="0.2">
      <c r="A8" s="17"/>
      <c r="B8" s="7" t="str">
        <f>IF($A8="","",COUNTIFS('Nhập theo ca'!$C$6:$C$45,$A8,'Nhập theo ca'!$N$6:$N$45,"&gt;0"))</f>
        <v/>
      </c>
      <c r="C8" s="18" t="str">
        <f>IF($A8="","",SUMIFS('Nhập theo ca'!$N$6:$N$45,'Nhập theo ca'!$C$6:$C$45,$A8,'Nhập theo ca'!$N$6:$N$45,"&gt;0"))</f>
        <v/>
      </c>
      <c r="D8" s="18" t="str">
        <f>IF($A8="","",SUMIFS('Nhập theo ca'!$O$6:$O$45,'Nhập theo ca'!$C$6:$C$45,$A8,'Nhập theo ca'!$N$6:$N$45,"&gt;0"))</f>
        <v/>
      </c>
      <c r="E8" s="8" t="str">
        <f>IF($A8="","",SUMIFS('Nhập theo ca'!$P$6:$P$45,'Nhập theo ca'!$C$6:$C$45,$A8,'Nhập theo ca'!$N$6:$N$45,"&gt;0"))</f>
        <v/>
      </c>
      <c r="F8" s="18" t="str">
        <f>IF($A8="","",SUMIFS('Nhập theo ca'!$L$6:$L$45,'Nhập theo ca'!$C$6:$C$45,$A8,'Nhập theo ca'!$N$6:$N$45,"&gt;0"))</f>
        <v/>
      </c>
      <c r="G8" s="18" t="str">
        <f>IF($A8="","",SUMIFS('Nhập theo ca'!$Q$6:$Q$45,'Nhập theo ca'!$C$6:$C$45,$A8,'Nhập theo ca'!$N$6:$N$45,"&gt;0"))</f>
        <v/>
      </c>
      <c r="H8" s="9" t="str">
        <f t="shared" si="0"/>
        <v/>
      </c>
      <c r="I8" s="9" t="str">
        <f t="shared" si="1"/>
        <v/>
      </c>
      <c r="J8" s="9" t="str">
        <f t="shared" si="2"/>
        <v/>
      </c>
      <c r="K8" s="10" t="str">
        <f t="shared" si="3"/>
        <v/>
      </c>
      <c r="L8" s="11" t="str">
        <f>IF($A8="","",IF(B8&lt;=0,"",AVERAGEIFS('Nhập theo ca'!$U$6:$U$45,'Nhập theo ca'!$C$6:$C$45,$A8,'Nhập theo ca'!$N$6:$N$45,"&gt;0")))</f>
        <v/>
      </c>
      <c r="M8" s="7" t="str">
        <f>IF($A8="","",COUNTIFS('Nhập theo ca'!$C$6:$C$45,$A8,'Nhập theo ca'!$N$6:$N$45,"&gt;0",'Nhập theo ca'!$S$6:$S$45,"&gt;1"))</f>
        <v/>
      </c>
      <c r="N8" s="18" t="str">
        <f>IF($A8="","",SUMIFS('Nhập theo ca'!$W$6:$W$45,'Nhập theo ca'!$C$6:$C$45,$A8,'Nhập theo ca'!$N$6:$N$45,"&gt;0"))</f>
        <v/>
      </c>
      <c r="O8" s="8" t="str">
        <f>IF($A8="","",SUMIFS('Nhập theo ca'!$X$6:$X$45,'Nhập theo ca'!$C$6:$C$45,$A8,'Nhập theo ca'!$N$6:$N$45,"&gt;0"))</f>
        <v/>
      </c>
      <c r="P8" s="8" t="str">
        <f>IF($A8="","",SUMIFS('Nhập theo ca'!$Y$6:$Y$45,'Nhập theo ca'!$C$6:$C$45,$A8,'Nhập theo ca'!$N$6:$N$45,"&gt;0"))</f>
        <v/>
      </c>
    </row>
    <row r="9" spans="1:16" x14ac:dyDescent="0.2">
      <c r="A9" s="17"/>
      <c r="B9" s="7" t="str">
        <f>IF($A9="","",COUNTIFS('Nhập theo ca'!$C$6:$C$45,$A9,'Nhập theo ca'!$N$6:$N$45,"&gt;0"))</f>
        <v/>
      </c>
      <c r="C9" s="18" t="str">
        <f>IF($A9="","",SUMIFS('Nhập theo ca'!$N$6:$N$45,'Nhập theo ca'!$C$6:$C$45,$A9,'Nhập theo ca'!$N$6:$N$45,"&gt;0"))</f>
        <v/>
      </c>
      <c r="D9" s="18" t="str">
        <f>IF($A9="","",SUMIFS('Nhập theo ca'!$O$6:$O$45,'Nhập theo ca'!$C$6:$C$45,$A9,'Nhập theo ca'!$N$6:$N$45,"&gt;0"))</f>
        <v/>
      </c>
      <c r="E9" s="8" t="str">
        <f>IF($A9="","",SUMIFS('Nhập theo ca'!$P$6:$P$45,'Nhập theo ca'!$C$6:$C$45,$A9,'Nhập theo ca'!$N$6:$N$45,"&gt;0"))</f>
        <v/>
      </c>
      <c r="F9" s="18" t="str">
        <f>IF($A9="","",SUMIFS('Nhập theo ca'!$L$6:$L$45,'Nhập theo ca'!$C$6:$C$45,$A9,'Nhập theo ca'!$N$6:$N$45,"&gt;0"))</f>
        <v/>
      </c>
      <c r="G9" s="18" t="str">
        <f>IF($A9="","",SUMIFS('Nhập theo ca'!$Q$6:$Q$45,'Nhập theo ca'!$C$6:$C$45,$A9,'Nhập theo ca'!$N$6:$N$45,"&gt;0"))</f>
        <v/>
      </c>
      <c r="H9" s="9" t="str">
        <f t="shared" si="0"/>
        <v/>
      </c>
      <c r="I9" s="9" t="str">
        <f t="shared" si="1"/>
        <v/>
      </c>
      <c r="J9" s="9" t="str">
        <f t="shared" si="2"/>
        <v/>
      </c>
      <c r="K9" s="10" t="str">
        <f t="shared" si="3"/>
        <v/>
      </c>
      <c r="L9" s="11" t="str">
        <f>IF($A9="","",IF(B9&lt;=0,"",AVERAGEIFS('Nhập theo ca'!$U$6:$U$45,'Nhập theo ca'!$C$6:$C$45,$A9,'Nhập theo ca'!$N$6:$N$45,"&gt;0")))</f>
        <v/>
      </c>
      <c r="M9" s="7" t="str">
        <f>IF($A9="","",COUNTIFS('Nhập theo ca'!$C$6:$C$45,$A9,'Nhập theo ca'!$N$6:$N$45,"&gt;0",'Nhập theo ca'!$S$6:$S$45,"&gt;1"))</f>
        <v/>
      </c>
      <c r="N9" s="18" t="str">
        <f>IF($A9="","",SUMIFS('Nhập theo ca'!$W$6:$W$45,'Nhập theo ca'!$C$6:$C$45,$A9,'Nhập theo ca'!$N$6:$N$45,"&gt;0"))</f>
        <v/>
      </c>
      <c r="O9" s="8" t="str">
        <f>IF($A9="","",SUMIFS('Nhập theo ca'!$X$6:$X$45,'Nhập theo ca'!$C$6:$C$45,$A9,'Nhập theo ca'!$N$6:$N$45,"&gt;0"))</f>
        <v/>
      </c>
      <c r="P9" s="8" t="str">
        <f>IF($A9="","",SUMIFS('Nhập theo ca'!$Y$6:$Y$45,'Nhập theo ca'!$C$6:$C$45,$A9,'Nhập theo ca'!$N$6:$N$45,"&gt;0"))</f>
        <v/>
      </c>
    </row>
    <row r="10" spans="1:16" x14ac:dyDescent="0.2">
      <c r="A10" s="17"/>
      <c r="B10" s="7" t="str">
        <f>IF($A10="","",COUNTIFS('Nhập theo ca'!$C$6:$C$45,$A10,'Nhập theo ca'!$N$6:$N$45,"&gt;0"))</f>
        <v/>
      </c>
      <c r="C10" s="18" t="str">
        <f>IF($A10="","",SUMIFS('Nhập theo ca'!$N$6:$N$45,'Nhập theo ca'!$C$6:$C$45,$A10,'Nhập theo ca'!$N$6:$N$45,"&gt;0"))</f>
        <v/>
      </c>
      <c r="D10" s="18" t="str">
        <f>IF($A10="","",SUMIFS('Nhập theo ca'!$O$6:$O$45,'Nhập theo ca'!$C$6:$C$45,$A10,'Nhập theo ca'!$N$6:$N$45,"&gt;0"))</f>
        <v/>
      </c>
      <c r="E10" s="8" t="str">
        <f>IF($A10="","",SUMIFS('Nhập theo ca'!$P$6:$P$45,'Nhập theo ca'!$C$6:$C$45,$A10,'Nhập theo ca'!$N$6:$N$45,"&gt;0"))</f>
        <v/>
      </c>
      <c r="F10" s="18" t="str">
        <f>IF($A10="","",SUMIFS('Nhập theo ca'!$L$6:$L$45,'Nhập theo ca'!$C$6:$C$45,$A10,'Nhập theo ca'!$N$6:$N$45,"&gt;0"))</f>
        <v/>
      </c>
      <c r="G10" s="18" t="str">
        <f>IF($A10="","",SUMIFS('Nhập theo ca'!$Q$6:$Q$45,'Nhập theo ca'!$C$6:$C$45,$A10,'Nhập theo ca'!$N$6:$N$45,"&gt;0"))</f>
        <v/>
      </c>
      <c r="H10" s="9" t="str">
        <f t="shared" si="0"/>
        <v/>
      </c>
      <c r="I10" s="9" t="str">
        <f t="shared" si="1"/>
        <v/>
      </c>
      <c r="J10" s="9" t="str">
        <f t="shared" si="2"/>
        <v/>
      </c>
      <c r="K10" s="10" t="str">
        <f t="shared" si="3"/>
        <v/>
      </c>
      <c r="L10" s="11" t="str">
        <f>IF($A10="","",IF(B10&lt;=0,"",AVERAGEIFS('Nhập theo ca'!$U$6:$U$45,'Nhập theo ca'!$C$6:$C$45,$A10,'Nhập theo ca'!$N$6:$N$45,"&gt;0")))</f>
        <v/>
      </c>
      <c r="M10" s="7" t="str">
        <f>IF($A10="","",COUNTIFS('Nhập theo ca'!$C$6:$C$45,$A10,'Nhập theo ca'!$N$6:$N$45,"&gt;0",'Nhập theo ca'!$S$6:$S$45,"&gt;1"))</f>
        <v/>
      </c>
      <c r="N10" s="18" t="str">
        <f>IF($A10="","",SUMIFS('Nhập theo ca'!$W$6:$W$45,'Nhập theo ca'!$C$6:$C$45,$A10,'Nhập theo ca'!$N$6:$N$45,"&gt;0"))</f>
        <v/>
      </c>
      <c r="O10" s="8" t="str">
        <f>IF($A10="","",SUMIFS('Nhập theo ca'!$X$6:$X$45,'Nhập theo ca'!$C$6:$C$45,$A10,'Nhập theo ca'!$N$6:$N$45,"&gt;0"))</f>
        <v/>
      </c>
      <c r="P10" s="8" t="str">
        <f>IF($A10="","",SUMIFS('Nhập theo ca'!$Y$6:$Y$45,'Nhập theo ca'!$C$6:$C$45,$A10,'Nhập theo ca'!$N$6:$N$45,"&gt;0"))</f>
        <v/>
      </c>
    </row>
    <row r="11" spans="1:16" x14ac:dyDescent="0.2">
      <c r="A11" s="17"/>
      <c r="B11" s="7" t="str">
        <f>IF($A11="","",COUNTIFS('Nhập theo ca'!$C$6:$C$45,$A11,'Nhập theo ca'!$N$6:$N$45,"&gt;0"))</f>
        <v/>
      </c>
      <c r="C11" s="18" t="str">
        <f>IF($A11="","",SUMIFS('Nhập theo ca'!$N$6:$N$45,'Nhập theo ca'!$C$6:$C$45,$A11,'Nhập theo ca'!$N$6:$N$45,"&gt;0"))</f>
        <v/>
      </c>
      <c r="D11" s="18" t="str">
        <f>IF($A11="","",SUMIFS('Nhập theo ca'!$O$6:$O$45,'Nhập theo ca'!$C$6:$C$45,$A11,'Nhập theo ca'!$N$6:$N$45,"&gt;0"))</f>
        <v/>
      </c>
      <c r="E11" s="8" t="str">
        <f>IF($A11="","",SUMIFS('Nhập theo ca'!$P$6:$P$45,'Nhập theo ca'!$C$6:$C$45,$A11,'Nhập theo ca'!$N$6:$N$45,"&gt;0"))</f>
        <v/>
      </c>
      <c r="F11" s="18" t="str">
        <f>IF($A11="","",SUMIFS('Nhập theo ca'!$L$6:$L$45,'Nhập theo ca'!$C$6:$C$45,$A11,'Nhập theo ca'!$N$6:$N$45,"&gt;0"))</f>
        <v/>
      </c>
      <c r="G11" s="18" t="str">
        <f>IF($A11="","",SUMIFS('Nhập theo ca'!$Q$6:$Q$45,'Nhập theo ca'!$C$6:$C$45,$A11,'Nhập theo ca'!$N$6:$N$45,"&gt;0"))</f>
        <v/>
      </c>
      <c r="H11" s="9" t="str">
        <f t="shared" si="0"/>
        <v/>
      </c>
      <c r="I11" s="9" t="str">
        <f t="shared" si="1"/>
        <v/>
      </c>
      <c r="J11" s="9" t="str">
        <f t="shared" si="2"/>
        <v/>
      </c>
      <c r="K11" s="10" t="str">
        <f t="shared" si="3"/>
        <v/>
      </c>
      <c r="L11" s="11" t="str">
        <f>IF($A11="","",IF(B11&lt;=0,"",AVERAGEIFS('Nhập theo ca'!$U$6:$U$45,'Nhập theo ca'!$C$6:$C$45,$A11,'Nhập theo ca'!$N$6:$N$45,"&gt;0")))</f>
        <v/>
      </c>
      <c r="M11" s="7" t="str">
        <f>IF($A11="","",COUNTIFS('Nhập theo ca'!$C$6:$C$45,$A11,'Nhập theo ca'!$N$6:$N$45,"&gt;0",'Nhập theo ca'!$S$6:$S$45,"&gt;1"))</f>
        <v/>
      </c>
      <c r="N11" s="18" t="str">
        <f>IF($A11="","",SUMIFS('Nhập theo ca'!$W$6:$W$45,'Nhập theo ca'!$C$6:$C$45,$A11,'Nhập theo ca'!$N$6:$N$45,"&gt;0"))</f>
        <v/>
      </c>
      <c r="O11" s="8" t="str">
        <f>IF($A11="","",SUMIFS('Nhập theo ca'!$X$6:$X$45,'Nhập theo ca'!$C$6:$C$45,$A11,'Nhập theo ca'!$N$6:$N$45,"&gt;0"))</f>
        <v/>
      </c>
      <c r="P11" s="8" t="str">
        <f>IF($A11="","",SUMIFS('Nhập theo ca'!$Y$6:$Y$45,'Nhập theo ca'!$C$6:$C$45,$A11,'Nhập theo ca'!$N$6:$N$45,"&gt;0"))</f>
        <v/>
      </c>
    </row>
    <row r="12" spans="1:16" x14ac:dyDescent="0.2">
      <c r="A12" s="17"/>
      <c r="B12" s="7" t="str">
        <f>IF($A12="","",COUNTIFS('Nhập theo ca'!$C$6:$C$45,$A12,'Nhập theo ca'!$N$6:$N$45,"&gt;0"))</f>
        <v/>
      </c>
      <c r="C12" s="18" t="str">
        <f>IF($A12="","",SUMIFS('Nhập theo ca'!$N$6:$N$45,'Nhập theo ca'!$C$6:$C$45,$A12,'Nhập theo ca'!$N$6:$N$45,"&gt;0"))</f>
        <v/>
      </c>
      <c r="D12" s="18" t="str">
        <f>IF($A12="","",SUMIFS('Nhập theo ca'!$O$6:$O$45,'Nhập theo ca'!$C$6:$C$45,$A12,'Nhập theo ca'!$N$6:$N$45,"&gt;0"))</f>
        <v/>
      </c>
      <c r="E12" s="8" t="str">
        <f>IF($A12="","",SUMIFS('Nhập theo ca'!$P$6:$P$45,'Nhập theo ca'!$C$6:$C$45,$A12,'Nhập theo ca'!$N$6:$N$45,"&gt;0"))</f>
        <v/>
      </c>
      <c r="F12" s="18" t="str">
        <f>IF($A12="","",SUMIFS('Nhập theo ca'!$L$6:$L$45,'Nhập theo ca'!$C$6:$C$45,$A12,'Nhập theo ca'!$N$6:$N$45,"&gt;0"))</f>
        <v/>
      </c>
      <c r="G12" s="18" t="str">
        <f>IF($A12="","",SUMIFS('Nhập theo ca'!$Q$6:$Q$45,'Nhập theo ca'!$C$6:$C$45,$A12,'Nhập theo ca'!$N$6:$N$45,"&gt;0"))</f>
        <v/>
      </c>
      <c r="H12" s="9" t="str">
        <f t="shared" si="0"/>
        <v/>
      </c>
      <c r="I12" s="9" t="str">
        <f t="shared" si="1"/>
        <v/>
      </c>
      <c r="J12" s="9" t="str">
        <f t="shared" si="2"/>
        <v/>
      </c>
      <c r="K12" s="10" t="str">
        <f t="shared" si="3"/>
        <v/>
      </c>
      <c r="L12" s="11" t="str">
        <f>IF($A12="","",IF(B12&lt;=0,"",AVERAGEIFS('Nhập theo ca'!$U$6:$U$45,'Nhập theo ca'!$C$6:$C$45,$A12,'Nhập theo ca'!$N$6:$N$45,"&gt;0")))</f>
        <v/>
      </c>
      <c r="M12" s="7" t="str">
        <f>IF($A12="","",COUNTIFS('Nhập theo ca'!$C$6:$C$45,$A12,'Nhập theo ca'!$N$6:$N$45,"&gt;0",'Nhập theo ca'!$S$6:$S$45,"&gt;1"))</f>
        <v/>
      </c>
      <c r="N12" s="18" t="str">
        <f>IF($A12="","",SUMIFS('Nhập theo ca'!$W$6:$W$45,'Nhập theo ca'!$C$6:$C$45,$A12,'Nhập theo ca'!$N$6:$N$45,"&gt;0"))</f>
        <v/>
      </c>
      <c r="O12" s="8" t="str">
        <f>IF($A12="","",SUMIFS('Nhập theo ca'!$X$6:$X$45,'Nhập theo ca'!$C$6:$C$45,$A12,'Nhập theo ca'!$N$6:$N$45,"&gt;0"))</f>
        <v/>
      </c>
      <c r="P12" s="8" t="str">
        <f>IF($A12="","",SUMIFS('Nhập theo ca'!$Y$6:$Y$45,'Nhập theo ca'!$C$6:$C$45,$A12,'Nhập theo ca'!$N$6:$N$45,"&gt;0"))</f>
        <v/>
      </c>
    </row>
    <row r="13" spans="1:16" x14ac:dyDescent="0.2">
      <c r="A13" s="19" t="s">
        <v>47</v>
      </c>
      <c r="B13" s="7">
        <f>COUNTIFS('Nhập theo ca'!$C$6:$C$45,"&lt;&gt;",'Nhập theo ca'!$N$6:$N$45,"&gt;0")</f>
        <v>11</v>
      </c>
      <c r="C13" s="18">
        <f>SUMIFS('Nhập theo ca'!$N$6:$N$45,'Nhập theo ca'!$C$6:$C$45,"&lt;&gt;",'Nhập theo ca'!$N$6:$N$45,"&gt;0")</f>
        <v>4590</v>
      </c>
      <c r="D13" s="18">
        <f>SUMIFS('Nhập theo ca'!$O$6:$O$45,'Nhập theo ca'!$C$6:$C$45,"&lt;&gt;",'Nhập theo ca'!$N$6:$N$45,"&gt;0")</f>
        <v>3910</v>
      </c>
      <c r="E13" s="8">
        <f>SUMIFS('Nhập theo ca'!$P$6:$P$45,'Nhập theo ca'!$C$6:$C$45,"&lt;&gt;",'Nhập theo ca'!$N$6:$N$45,"&gt;0")</f>
        <v>3614.55</v>
      </c>
      <c r="F13" s="18">
        <f>SUMIFS('Nhập theo ca'!$L$6:$L$45,'Nhập theo ca'!$C$6:$C$45,"&lt;&gt;",'Nhập theo ca'!$N$6:$N$45,"&gt;0")</f>
        <v>6942</v>
      </c>
      <c r="G13" s="18">
        <f>SUMIFS('Nhập theo ca'!$Q$6:$Q$45,'Nhập theo ca'!$C$6:$C$45,"&lt;&gt;",'Nhập theo ca'!$N$6:$N$45,"&gt;0")</f>
        <v>6833</v>
      </c>
      <c r="H13" s="9">
        <f>IF(C13&lt;=0,"",D13/C13)</f>
        <v>0.85185185185185186</v>
      </c>
      <c r="I13" s="9">
        <f>IF(OR(H13="",D13&lt;=0),"",E13/D13)</f>
        <v>0.92443734015345269</v>
      </c>
      <c r="J13" s="9">
        <f>IF(OR(H13="",F13&lt;=0),"",G13/F13)</f>
        <v>0.98429847306251805</v>
      </c>
      <c r="K13" s="10">
        <f>IF(OR(H13="",I13="",J13=""),"",H13*I13*J13)</f>
        <v>0.77511896422834969</v>
      </c>
      <c r="L13" s="11">
        <f>IF(B13&lt;=0,"",AVERAGEIFS('Nhập theo ca'!$U$6:$U$45,'Nhập theo ca'!$C$6:$C$45,"&lt;&gt;",'Nhập theo ca'!$N$6:$N$45,"&gt;0"))</f>
        <v>0.77414418914418914</v>
      </c>
      <c r="M13" s="7">
        <f>COUNTIFS('Nhập theo ca'!$C$6:$C$45,"&lt;&gt;",'Nhập theo ca'!$N$6:$N$45,"&gt;0",'Nhập theo ca'!$S$6:$S$45,"&gt;1")</f>
        <v>2</v>
      </c>
      <c r="N13" s="18">
        <f>SUMIFS('Nhập theo ca'!$W$6:$W$45,'Nhập theo ca'!$C$6:$C$45,"&lt;&gt;",'Nhập theo ca'!$N$6:$N$45,"&gt;0")</f>
        <v>680</v>
      </c>
      <c r="O13" s="8">
        <f>SUMIFS('Nhập theo ca'!$X$6:$X$45,'Nhập theo ca'!$C$6:$C$45,"&lt;&gt;",'Nhập theo ca'!$N$6:$N$45,"&gt;0")</f>
        <v>295.45</v>
      </c>
      <c r="P13" s="8">
        <f>SUMIFS('Nhập theo ca'!$Y$6:$Y$45,'Nhập theo ca'!$C$6:$C$45,"&lt;&gt;",'Nhập theo ca'!$N$6:$N$45,"&gt;0")</f>
        <v>59.85</v>
      </c>
    </row>
    <row r="14" spans="1:16" x14ac:dyDescent="0.2">
      <c r="A14" s="20" t="s">
        <v>48</v>
      </c>
      <c r="K14" s="21">
        <f>IFERROR(AVERAGE(K5:K12),"")</f>
        <v>0.77264947504602655</v>
      </c>
    </row>
    <row r="15" spans="1:16" x14ac:dyDescent="0.2">
      <c r="A15" s="3" t="s">
        <v>49</v>
      </c>
    </row>
  </sheetData>
  <pageMargins left="0.75" right="0.75" top="1" bottom="1" header="0.5" footer="0.5"/>
  <pageSetup fitToHeight="0" orientation="landscape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A21"/>
  <sheetViews>
    <sheetView showGridLines="0" workbookViewId="0"/>
  </sheetViews>
  <sheetFormatPr baseColWidth="10" defaultColWidth="8.83203125" defaultRowHeight="15" x14ac:dyDescent="0.2"/>
  <cols>
    <col min="1" max="1" width="115" customWidth="1"/>
  </cols>
  <sheetData>
    <row r="1" spans="1:1" ht="17" x14ac:dyDescent="0.2">
      <c r="A1" s="22" t="s">
        <v>50</v>
      </c>
    </row>
    <row r="2" spans="1:1" x14ac:dyDescent="0.2">
      <c r="A2" s="23" t="s">
        <v>51</v>
      </c>
    </row>
    <row r="3" spans="1:1" ht="28" x14ac:dyDescent="0.2">
      <c r="A3" s="23" t="s">
        <v>52</v>
      </c>
    </row>
    <row r="4" spans="1:1" x14ac:dyDescent="0.2">
      <c r="A4" s="23" t="s">
        <v>53</v>
      </c>
    </row>
    <row r="5" spans="1:1" x14ac:dyDescent="0.2">
      <c r="A5" s="23" t="s">
        <v>54</v>
      </c>
    </row>
    <row r="6" spans="1:1" x14ac:dyDescent="0.2">
      <c r="A6" s="23"/>
    </row>
    <row r="7" spans="1:1" ht="17" x14ac:dyDescent="0.2">
      <c r="A7" s="22" t="s">
        <v>55</v>
      </c>
    </row>
    <row r="8" spans="1:1" x14ac:dyDescent="0.2">
      <c r="A8" s="23" t="s">
        <v>56</v>
      </c>
    </row>
    <row r="9" spans="1:1" x14ac:dyDescent="0.2">
      <c r="A9" s="23" t="s">
        <v>57</v>
      </c>
    </row>
    <row r="10" spans="1:1" x14ac:dyDescent="0.2">
      <c r="A10" s="23" t="s">
        <v>58</v>
      </c>
    </row>
    <row r="11" spans="1:1" x14ac:dyDescent="0.2">
      <c r="A11" s="23" t="s">
        <v>59</v>
      </c>
    </row>
    <row r="12" spans="1:1" x14ac:dyDescent="0.2">
      <c r="A12" s="23"/>
    </row>
    <row r="13" spans="1:1" ht="17" x14ac:dyDescent="0.2">
      <c r="A13" s="22" t="s">
        <v>60</v>
      </c>
    </row>
    <row r="14" spans="1:1" ht="28" x14ac:dyDescent="0.2">
      <c r="A14" s="23" t="s">
        <v>61</v>
      </c>
    </row>
    <row r="15" spans="1:1" x14ac:dyDescent="0.2">
      <c r="A15" s="23"/>
    </row>
    <row r="16" spans="1:1" ht="17" x14ac:dyDescent="0.2">
      <c r="A16" s="22" t="s">
        <v>62</v>
      </c>
    </row>
    <row r="17" spans="1:1" ht="28" x14ac:dyDescent="0.2">
      <c r="A17" s="23" t="s">
        <v>63</v>
      </c>
    </row>
    <row r="18" spans="1:1" x14ac:dyDescent="0.2">
      <c r="A18" s="23"/>
    </row>
    <row r="19" spans="1:1" x14ac:dyDescent="0.2">
      <c r="A19" s="23" t="s">
        <v>64</v>
      </c>
    </row>
    <row r="20" spans="1:1" x14ac:dyDescent="0.2">
      <c r="A20" s="23" t="s">
        <v>65</v>
      </c>
    </row>
    <row r="21" spans="1:1" x14ac:dyDescent="0.2">
      <c r="A21" s="23" t="s">
        <v>66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Macintosh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Nhập theo ca</vt:lpstr>
      <vt:lpstr>Tổng hợp theo máy</vt:lpstr>
      <vt:lpstr>Hướng dẫn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SAMITECH</dc:creator>
  <cp:lastModifiedBy>SAMITECH</cp:lastModifiedBy>
  <dcterms:created xsi:type="dcterms:W3CDTF">2026-09-26T15:59:41Z</dcterms:created>
  <dcterms:modified xsi:type="dcterms:W3CDTF">2026-09-26T15:59:44Z</dcterms:modified>
</cp:coreProperties>
</file>